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/>
  <c r="R32" i="1"/>
  <c r="R31" i="1" s="1"/>
  <c r="R43" i="1" s="1"/>
  <c r="Q32" i="1"/>
  <c r="Q31" i="1"/>
  <c r="I30" i="1"/>
  <c r="R22" i="1"/>
  <c r="Q22" i="1"/>
  <c r="I17" i="1"/>
  <c r="I51" i="1" s="1"/>
  <c r="Q46" i="1" s="1"/>
  <c r="R17" i="1"/>
  <c r="R26" i="1" s="1"/>
  <c r="Q17" i="1"/>
  <c r="Q26" i="1"/>
  <c r="J17" i="1"/>
  <c r="J51" i="1" s="1"/>
  <c r="Q43" i="1"/>
  <c r="R46" i="1" l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<sst xmlns="http://schemas.openxmlformats.org/spreadsheetml/2006/main" count="69" uniqueCount="60">
  <si>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</si>
  <si>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</si>
  <si>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</si>
  <si>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</si>
  <si>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</si>
  <si>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</si>
  <si>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</si>
  <si>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</si>
  <si>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</si>
  <si>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</si>
  <si>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</si>
  <si>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</si>
  <si>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</si>
  <si>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</si>
  <si>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</si>
  <si>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</si>
  <si>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</si>
  <si>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</si>
  <si>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</si>
  <si>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</si>
  <si>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</si>
  <si>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</si>
  <si>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</si>
  <si>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</si>
  <si>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</si>
  <si>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</si>
  <si>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</si>
  <si>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</si>
  <si>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</si>
  <si>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</si>
  <si>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</si>
  <si>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</si>
  <si>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</si>
  <si>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</si>
  <si>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</si>
  <si>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</si>
  <si>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</si>
  <si>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</si>
  <si>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</si>
  <si>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</si>
  <si>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</si>
  <si>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</si>
  <si>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</si>
  <si>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</si>
  <si>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</si>
  <si>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</si>
  <si>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</si>
  <si>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</si>
  <si>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</si>
  <si>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</si>
  <si>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</si>
  <si>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</si>
  <si>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</si>
  <si>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</si>
  <si>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</si>
  <si>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Magistrado Presidente</t>
  </si>
  <si>
    <t>Apoyo Administrativo</t>
  </si>
  <si>
    <t>Lic. Ignacio Aguilar Ramírez</t>
  </si>
  <si>
    <t>C.P. Julieta de la Cruz Cárdenas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</si>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</sst>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  <xf numFmtId="3" fontId="3" fillId="2" borderId="0" xfId="0" applyNumberFormat="1" applyFont="1" applyFill="1" applyAlignment="1" applyProtection="1">
      <alignment horizontal="left" wrapText="1"/>
      <protection locked="0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32" zoomScale="80" zoomScaleNormal="60" zoomScaleSheetLayoutView="80" workbookViewId="0">
      <selection activeCell="Q52" sqref="Q52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17586277</v>
      </c>
      <c r="J17" s="27">
        <f>SUM(J18:J28)</f>
        <v>15933996.68</v>
      </c>
      <c r="K17" s="24"/>
      <c r="L17" s="24"/>
      <c r="M17" s="68" t="s">
        <v>4</v>
      </c>
      <c r="N17" s="68"/>
      <c r="O17" s="68"/>
      <c r="P17" s="68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0</v>
      </c>
      <c r="R22" s="27">
        <f>ROUND(SUM(R23:R25),2)</f>
        <v>0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0</v>
      </c>
      <c r="J24" s="62">
        <v>0</v>
      </c>
      <c r="K24" s="24"/>
      <c r="L24" s="24"/>
      <c r="M24" s="21"/>
      <c r="N24" s="70" t="s">
        <v>8</v>
      </c>
      <c r="O24" s="70"/>
      <c r="P24" s="70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0</v>
      </c>
      <c r="R26" s="27">
        <f>ROUND(R17-R22,2)</f>
        <v>0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17586277</v>
      </c>
      <c r="J27" s="62">
        <v>15429145.68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504851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17169834.359999999</v>
      </c>
      <c r="J30" s="27">
        <f>+J31+J32+J33+J35+J36+J37+J38+J39+J40+J41+J42+J43+J45+J46+J47+J49</f>
        <v>15588051.560000001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11577929.539999999</v>
      </c>
      <c r="J31" s="62">
        <v>9914191.0999999996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404112.65</v>
      </c>
      <c r="J32" s="62">
        <v>196251.42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2594905.5099999998</v>
      </c>
      <c r="J33" s="62">
        <v>3409961.37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151662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2441224.66</v>
      </c>
      <c r="J39" s="62">
        <v>2067647.67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416442.64</v>
      </c>
      <c r="R46" s="36">
        <f>ROUND(J51+R26+R43,2)</f>
        <v>345945.12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v>561620.66</v>
      </c>
      <c r="R50" s="62">
        <v>0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416442.64</v>
      </c>
      <c r="J51" s="36">
        <f>J17-J30</f>
        <v>345945.11999999918</v>
      </c>
      <c r="K51" s="41"/>
      <c r="L51" s="71" t="s">
        <v>49</v>
      </c>
      <c r="M51" s="71"/>
      <c r="N51" s="71"/>
      <c r="O51" s="71"/>
      <c r="P51" s="71"/>
      <c r="Q51" s="37">
        <v>978063.3</v>
      </c>
      <c r="R51" s="36">
        <v>561620.66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76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5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