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FE" sheetId="1" r:id="rId1"/>
  </sheets>
  <definedNames>
    <definedName name="_xlnm.Print_Area" localSheetId="0">EFE!$A$1:$T$59</definedName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62913"/>
</workbook>
</file>

<file path=xl/calcChain.xml><?xml version="1.0" encoding="utf-8"?>
<calcChain xmlns="http://schemas.openxmlformats.org/spreadsheetml/2006/main">
  <c r="I17" i="1" l="1"/>
  <c r="J30" i="1" l="1"/>
  <c r="R38" i="1"/>
  <c r="R37" i="1" s="1"/>
  <c r="Q38" i="1"/>
  <c r="Q37" i="1" s="1"/>
  <c r="R32" i="1"/>
  <c r="R31" i="1" s="1"/>
  <c r="Q32" i="1"/>
  <c r="Q31" i="1" s="1"/>
  <c r="I30" i="1"/>
  <c r="I51" i="1" s="1"/>
  <c r="R22" i="1"/>
  <c r="Q22" i="1"/>
  <c r="R17" i="1"/>
  <c r="Q17" i="1"/>
  <c r="Q26" i="1" s="1"/>
  <c r="J17" i="1"/>
  <c r="J51" i="1"/>
  <c r="R26" i="1" l="1"/>
  <c r="R46" i="1" s="1"/>
  <c r="Q50" i="1" s="1"/>
  <c r="R43" i="1"/>
  <c r="Q43" i="1"/>
  <c r="Q46" i="1" s="1"/>
  <c r="Q51" i="1" l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<sst xmlns="http://schemas.openxmlformats.org/spreadsheetml/2006/main" count="69" uniqueCount="60">
  <si>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</si>
  <si>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</si>
  <si>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</si>
  <si>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</si>
  <si>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</si>
  <si>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</si>
  <si>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</si>
  <si>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</si>
  <si>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</si>
  <si>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</si>
  <si>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</si>
  <si>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</si>
  <si>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</si>
  <si>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</si>
  <si>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</si>
  <si>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</si>
  <si>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</si>
  <si>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</si>
  <si>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</si>
  <si>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</si>
  <si>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</si>
  <si>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</si>
  <si>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</si>
  <si>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</si>
  <si>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</si>
  <si>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</si>
  <si>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</si>
  <si>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</si>
  <si>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</si>
  <si>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</si>
  <si>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</si>
  <si>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</si>
  <si>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</si>
  <si>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</si>
  <si>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</si>
  <si>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</si>
  <si>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</si>
  <si>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</si>
  <si>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</si>
  <si>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</si>
  <si>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</si>
  <si>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</si>
  <si>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</si>
  <si>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</si>
  <si>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</si>
  <si>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</si>
  <si>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</si>
  <si>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</si>
  <si>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</si>
  <si>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</si>
  <si>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</si>
  <si>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</si>
  <si>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</si>
  <si>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</si>
  <si>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</si>
  <si>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</si>
  <si>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Coordinadora Administrativa</t>
  </si>
  <si>
    <t>C.P. Jesús Arredondo Velázquez</t>
  </si>
  <si>
    <t xml:space="preserve">L. e M. Alejandra Espinosa Lámbarri 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</si>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</sst>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D26" zoomScale="80" zoomScaleNormal="60" zoomScaleSheetLayoutView="80" workbookViewId="0">
      <selection activeCell="R52" sqref="R52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134581605.18000001</v>
      </c>
      <c r="J17" s="27">
        <f>SUM(J18:J28)</f>
        <v>134938027.19999999</v>
      </c>
      <c r="K17" s="24"/>
      <c r="L17" s="24"/>
      <c r="M17" s="68" t="s">
        <v>4</v>
      </c>
      <c r="N17" s="68"/>
      <c r="O17" s="68"/>
      <c r="P17" s="68"/>
      <c r="Q17" s="27">
        <f>ROUND(SUM(Q18:Q20),2)</f>
        <v>0</v>
      </c>
      <c r="R17" s="27">
        <f>ROUND(SUM(R18:R20),2)</f>
        <v>6677048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0</v>
      </c>
      <c r="R20" s="62">
        <v>6677048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28089176.18</v>
      </c>
      <c r="J22" s="62">
        <v>25424252.07</v>
      </c>
      <c r="K22" s="24"/>
      <c r="L22" s="24"/>
      <c r="M22" s="31" t="s">
        <v>13</v>
      </c>
      <c r="N22" s="31"/>
      <c r="O22" s="31"/>
      <c r="P22" s="31"/>
      <c r="Q22" s="27">
        <f>ROUND(SUM(Q23:Q25),2)</f>
        <v>13483414</v>
      </c>
      <c r="R22" s="27">
        <f>ROUND(SUM(R23:R25),2)</f>
        <v>31590854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-6186787</v>
      </c>
      <c r="R23" s="62">
        <v>596915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176082436</v>
      </c>
      <c r="J24" s="62">
        <v>124499202.13</v>
      </c>
      <c r="K24" s="24"/>
      <c r="L24" s="24"/>
      <c r="M24" s="21"/>
      <c r="N24" s="70" t="s">
        <v>8</v>
      </c>
      <c r="O24" s="70"/>
      <c r="P24" s="70"/>
      <c r="Q24" s="62">
        <v>18475451</v>
      </c>
      <c r="R24" s="62">
        <v>11406965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1194750</v>
      </c>
      <c r="R25" s="62">
        <v>19586974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-13483414</v>
      </c>
      <c r="R26" s="27">
        <f>ROUND(R17-R22,2)</f>
        <v>-24913806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0</v>
      </c>
      <c r="J27" s="62">
        <v>0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-69590007</v>
      </c>
      <c r="J28" s="62">
        <v>-14985427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127518363.19</v>
      </c>
      <c r="J30" s="27">
        <f>+J31+J32+J33+J35+J36+J37+J38+J39+J40+J41+J42+J43+J45+J46+J47+J49</f>
        <v>96558718.799999997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39641832.009999998</v>
      </c>
      <c r="J31" s="62">
        <v>35465519.5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4345048.1900000004</v>
      </c>
      <c r="J32" s="62">
        <v>3840394.12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88051530.989999995</v>
      </c>
      <c r="J33" s="62">
        <v>53454973.18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0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797500</v>
      </c>
      <c r="J42" s="62">
        <v>2500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-6420172.0099999998</v>
      </c>
      <c r="R46" s="36">
        <f>ROUND(J51+R26+R43,2)</f>
        <v>13465502.4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-5317548</v>
      </c>
      <c r="J49" s="62">
        <v>3795332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37249317</v>
      </c>
      <c r="R50" s="62">
        <v>23183816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7063241.9900000002</v>
      </c>
      <c r="J51" s="36">
        <f>J17-J30</f>
        <v>38379308.399999991</v>
      </c>
      <c r="K51" s="41"/>
      <c r="L51" s="71" t="s">
        <v>49</v>
      </c>
      <c r="M51" s="71"/>
      <c r="N51" s="71"/>
      <c r="O51" s="71"/>
      <c r="P51" s="71"/>
      <c r="Q51" s="37">
        <f>ROUND(+Q50+Q46,2)</f>
        <v>30829144.989999998</v>
      </c>
      <c r="R51" s="36">
        <v>37249317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EFE</vt:lpstr>
      <vt:lpstr>EFE!Área_de_impresión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2017-12-14T16:44:24Z</dcterms:created>
  <dcterms:modified xsi:type="dcterms:W3CDTF">2018-03-08T19:39:26Z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