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<sst xmlns="http://schemas.openxmlformats.org/spreadsheetml/2006/main" count="91" uniqueCount="91">
  <si>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</si>
  <si>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</si>
  <si>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</si>
  <si>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</si>
  <si>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</si>
  <si>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</si>
  <si>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</si>
  <si>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</si>
  <si>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</si>
  <si>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</si>
  <si>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</si>
  <si>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</si>
  <si>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</si>
  <si>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</si>
  <si>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</si>
  <si>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</si>
  <si>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</si>
  <si>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</si>
  <si>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</si>
  <si>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</si>
  <si>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</si>
  <si>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</si>
  <si>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</si>
  <si>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</si>
  <si>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</si>
  <si>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</si>
  <si>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</si>
  <si>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</si>
  <si>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</si>
  <si>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</si>
  <si>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</si>
  <si>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</si>
  <si>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</si>
  <si>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</si>
  <si>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</si>
  <si>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</si>
  <si>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</si>
  <si>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</si>
  <si>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</si>
  <si>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</si>
  <si>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</si>
  <si>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</si>
  <si>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</si>
  <si>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</si>
  <si>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</si>
  <si>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</si>
  <si>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</si>
  <si>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</si>
  <si>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</si>
  <si>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</si>
  <si>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</si>
  <si>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</si>
  <si>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</si>
  <si>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</si>
  <si>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</si>
  <si>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</si>
  <si>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</si>
  <si>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</si>
  <si>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</si>
  <si>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</si>
  <si>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</si>
  <si>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</si>
  <si>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</si>
  <si>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</si>
  <si>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</si>
  <si>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</si>
  <si>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</si>
  <si>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</si>
  <si>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</si>
  <si>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</si>
  <si>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</si>
  <si>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</si>
  <si>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</si>
  <si>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</si>
  <si>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</si>
  <si>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</si>
  <si>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</si>
  <si>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</si>
  <si>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</si>
  <si>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</si>
  <si>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</si>
  <si>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</si>
  <si>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</si>
  <si>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</si>
  <si>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</si>
  <si>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</si>
  <si>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</si>
  <si>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</si>
  <si>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</si>
  <si>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Aeropuerto Intercontinental de QuerÃ©taro, S.A. de C.V.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</si>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</sst>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45945131.089999989</v>
      </c>
      <c r="E14" s="4">
        <f>SUM(E15:E21)</f>
        <v>-11340914.710000001</v>
      </c>
      <c r="F14" s="4">
        <f t="shared" ref="F14:F77" si="0">+D14+E14</f>
        <v>34604216.379999988</v>
      </c>
      <c r="G14" s="4">
        <f>SUM(G15:G21)</f>
        <v>32741106.879999999</v>
      </c>
      <c r="H14" s="4">
        <f>SUM(H15:H21)</f>
        <v>32205607.329999998</v>
      </c>
      <c r="I14" s="4">
        <f t="shared" ref="I14:I77" si="1">+F14-G14</f>
        <v>1863109.4999999888</v>
      </c>
      <c r="K14" s="8"/>
    </row>
    <row r="15" spans="2:11" s="1" customFormat="1" ht="15" x14ac:dyDescent="0.25">
      <c r="B15" s="5"/>
      <c r="C15" s="6" t="s">
        <v>13</v>
      </c>
      <c r="D15" s="19">
        <v>24367737.91</v>
      </c>
      <c r="E15" s="19">
        <v>-5183734.7300000004</v>
      </c>
      <c r="F15" s="7">
        <f t="shared" si="0"/>
        <v>19184003.18</v>
      </c>
      <c r="G15" s="19">
        <v>19179635.760000002</v>
      </c>
      <c r="H15" s="19">
        <v>19179635.760000002</v>
      </c>
      <c r="I15" s="7">
        <f t="shared" si="1"/>
        <v>4367.4199999980628</v>
      </c>
      <c r="K15" s="8"/>
    </row>
    <row r="16" spans="2:11" s="1" customFormat="1" ht="15" x14ac:dyDescent="0.25">
      <c r="B16" s="5"/>
      <c r="C16" s="6" t="s">
        <v>14</v>
      </c>
      <c r="D16" s="19">
        <v>1536995.92</v>
      </c>
      <c r="E16" s="19">
        <v>902429.5</v>
      </c>
      <c r="F16" s="7">
        <f t="shared" si="0"/>
        <v>2439425.42</v>
      </c>
      <c r="G16" s="19">
        <v>2223186.79</v>
      </c>
      <c r="H16" s="19">
        <v>2223186.79</v>
      </c>
      <c r="I16" s="7">
        <f t="shared" si="1"/>
        <v>216238.62999999989</v>
      </c>
      <c r="K16" s="8"/>
    </row>
    <row r="17" spans="2:11" s="1" customFormat="1" ht="15" x14ac:dyDescent="0.25">
      <c r="B17" s="5"/>
      <c r="C17" s="6" t="s">
        <v>15</v>
      </c>
      <c r="D17" s="19">
        <v>5489692.4100000001</v>
      </c>
      <c r="E17" s="19">
        <v>-293622.15000000002</v>
      </c>
      <c r="F17" s="7">
        <f t="shared" si="0"/>
        <v>5196070.26</v>
      </c>
      <c r="G17" s="19">
        <v>4685204.1100000003</v>
      </c>
      <c r="H17" s="19">
        <v>4685204.1100000003</v>
      </c>
      <c r="I17" s="7">
        <f t="shared" si="1"/>
        <v>510866.14999999944</v>
      </c>
      <c r="K17" s="8"/>
    </row>
    <row r="18" spans="2:11" s="1" customFormat="1" ht="15" x14ac:dyDescent="0.25">
      <c r="B18" s="5"/>
      <c r="C18" s="6" t="s">
        <v>16</v>
      </c>
      <c r="D18" s="19">
        <v>4397453.96</v>
      </c>
      <c r="E18" s="19">
        <v>-32977.980000000003</v>
      </c>
      <c r="F18" s="7">
        <f t="shared" si="0"/>
        <v>4364475.9799999995</v>
      </c>
      <c r="G18" s="19">
        <v>4314933.22</v>
      </c>
      <c r="H18" s="19">
        <v>3780433.67</v>
      </c>
      <c r="I18" s="7">
        <f t="shared" si="1"/>
        <v>49542.759999999776</v>
      </c>
      <c r="K18" s="8"/>
    </row>
    <row r="19" spans="2:11" s="1" customFormat="1" ht="15" x14ac:dyDescent="0.25">
      <c r="B19" s="5"/>
      <c r="C19" s="6" t="s">
        <v>17</v>
      </c>
      <c r="D19" s="19">
        <v>2604648.94</v>
      </c>
      <c r="E19" s="19">
        <v>482873.04</v>
      </c>
      <c r="F19" s="7">
        <f t="shared" si="0"/>
        <v>3087521.98</v>
      </c>
      <c r="G19" s="19">
        <v>2105899.4300000002</v>
      </c>
      <c r="H19" s="19">
        <v>2104899.4300000002</v>
      </c>
      <c r="I19" s="7">
        <f t="shared" si="1"/>
        <v>981622.54999999981</v>
      </c>
      <c r="K19" s="8"/>
    </row>
    <row r="20" spans="2:11" s="1" customFormat="1" ht="15" x14ac:dyDescent="0.25">
      <c r="B20" s="5"/>
      <c r="C20" s="6" t="s">
        <v>18</v>
      </c>
      <c r="D20" s="19">
        <v>7244061.6900000004</v>
      </c>
      <c r="E20" s="19">
        <v>-7244061.6900000004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304540.26</v>
      </c>
      <c r="E21" s="19">
        <v>28179.3</v>
      </c>
      <c r="F21" s="7">
        <f t="shared" si="0"/>
        <v>332719.56</v>
      </c>
      <c r="G21" s="19">
        <v>232247.57</v>
      </c>
      <c r="H21" s="19">
        <v>232247.57</v>
      </c>
      <c r="I21" s="7">
        <f t="shared" si="1"/>
        <v>100471.98999999999</v>
      </c>
      <c r="K21" s="8"/>
    </row>
    <row r="22" spans="2:11" s="1" customFormat="1" x14ac:dyDescent="0.2">
      <c r="B22" s="27" t="s">
        <v>20</v>
      </c>
      <c r="C22" s="28"/>
      <c r="D22" s="4">
        <f>SUM(D23:D31)</f>
        <v>6540000</v>
      </c>
      <c r="E22" s="4">
        <f>SUM(E23:E31)</f>
        <v>1438662.84</v>
      </c>
      <c r="F22" s="4">
        <f t="shared" si="0"/>
        <v>7978662.8399999999</v>
      </c>
      <c r="G22" s="4">
        <f>SUM(G23:G31)</f>
        <v>4359370.0999999996</v>
      </c>
      <c r="H22" s="4">
        <f>SUM(H23:H31)</f>
        <v>4326757.6899999995</v>
      </c>
      <c r="I22" s="4">
        <f t="shared" si="1"/>
        <v>3619292.74</v>
      </c>
      <c r="K22" s="8"/>
    </row>
    <row r="23" spans="2:11" s="1" customFormat="1" ht="24" x14ac:dyDescent="0.25">
      <c r="B23" s="5"/>
      <c r="C23" s="6" t="s">
        <v>21</v>
      </c>
      <c r="D23" s="19">
        <v>625000</v>
      </c>
      <c r="E23" s="19">
        <v>429279.72</v>
      </c>
      <c r="F23" s="7">
        <f t="shared" si="0"/>
        <v>1054279.72</v>
      </c>
      <c r="G23" s="19">
        <v>934114.96</v>
      </c>
      <c r="H23" s="19">
        <v>915781.63</v>
      </c>
      <c r="I23" s="7">
        <f t="shared" si="1"/>
        <v>120164.76000000001</v>
      </c>
      <c r="K23" s="8"/>
    </row>
    <row r="24" spans="2:11" s="1" customFormat="1" ht="15" x14ac:dyDescent="0.25">
      <c r="B24" s="5"/>
      <c r="C24" s="6" t="s">
        <v>22</v>
      </c>
      <c r="D24" s="19">
        <v>200000</v>
      </c>
      <c r="E24" s="19">
        <v>395101.09</v>
      </c>
      <c r="F24" s="7">
        <f t="shared" si="0"/>
        <v>595101.09000000008</v>
      </c>
      <c r="G24" s="19">
        <v>555886.02</v>
      </c>
      <c r="H24" s="19">
        <v>552162.02</v>
      </c>
      <c r="I24" s="7">
        <f t="shared" si="1"/>
        <v>39215.070000000065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775000</v>
      </c>
      <c r="E26" s="19">
        <v>362243.25</v>
      </c>
      <c r="F26" s="7">
        <f t="shared" si="0"/>
        <v>1137243.25</v>
      </c>
      <c r="G26" s="19">
        <v>819649.98</v>
      </c>
      <c r="H26" s="19">
        <v>809894.9</v>
      </c>
      <c r="I26" s="7">
        <f t="shared" si="1"/>
        <v>317593.27</v>
      </c>
      <c r="K26" s="8"/>
    </row>
    <row r="27" spans="2:11" s="1" customFormat="1" ht="15" x14ac:dyDescent="0.25">
      <c r="B27" s="5"/>
      <c r="C27" s="6" t="s">
        <v>25</v>
      </c>
      <c r="D27" s="19">
        <v>1130000</v>
      </c>
      <c r="E27" s="19">
        <v>-671822.19</v>
      </c>
      <c r="F27" s="7">
        <f t="shared" si="0"/>
        <v>458177.81000000006</v>
      </c>
      <c r="G27" s="19">
        <v>40033.620000000003</v>
      </c>
      <c r="H27" s="19">
        <v>39233.620000000003</v>
      </c>
      <c r="I27" s="7">
        <f t="shared" si="1"/>
        <v>418144.19000000006</v>
      </c>
      <c r="K27" s="8"/>
    </row>
    <row r="28" spans="2:11" s="1" customFormat="1" ht="15" x14ac:dyDescent="0.25">
      <c r="B28" s="5"/>
      <c r="C28" s="6" t="s">
        <v>26</v>
      </c>
      <c r="D28" s="19">
        <v>800000</v>
      </c>
      <c r="E28" s="19">
        <v>265160.48</v>
      </c>
      <c r="F28" s="7">
        <f t="shared" si="0"/>
        <v>1065160.48</v>
      </c>
      <c r="G28" s="19">
        <v>805856.74</v>
      </c>
      <c r="H28" s="19">
        <v>805856.74</v>
      </c>
      <c r="I28" s="7">
        <f t="shared" si="1"/>
        <v>259303.74</v>
      </c>
      <c r="K28" s="8"/>
    </row>
    <row r="29" spans="2:11" s="1" customFormat="1" ht="15" x14ac:dyDescent="0.25">
      <c r="B29" s="5"/>
      <c r="C29" s="6" t="s">
        <v>27</v>
      </c>
      <c r="D29" s="19">
        <v>1800000</v>
      </c>
      <c r="E29" s="19">
        <v>177992.14</v>
      </c>
      <c r="F29" s="7">
        <f t="shared" si="0"/>
        <v>1977992.1400000001</v>
      </c>
      <c r="G29" s="19">
        <v>756419.3</v>
      </c>
      <c r="H29" s="19">
        <v>756419.3</v>
      </c>
      <c r="I29" s="7">
        <f t="shared" si="1"/>
        <v>1221572.8400000001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5000</v>
      </c>
      <c r="F30" s="7">
        <f t="shared" si="0"/>
        <v>5000</v>
      </c>
      <c r="G30" s="19">
        <v>0</v>
      </c>
      <c r="H30" s="19">
        <v>0</v>
      </c>
      <c r="I30" s="7">
        <f t="shared" si="1"/>
        <v>5000</v>
      </c>
      <c r="K30" s="8"/>
    </row>
    <row r="31" spans="2:11" s="1" customFormat="1" ht="15" x14ac:dyDescent="0.25">
      <c r="B31" s="5"/>
      <c r="C31" s="6" t="s">
        <v>29</v>
      </c>
      <c r="D31" s="19">
        <v>1210000</v>
      </c>
      <c r="E31" s="19">
        <v>475708.35</v>
      </c>
      <c r="F31" s="7">
        <f t="shared" si="0"/>
        <v>1685708.35</v>
      </c>
      <c r="G31" s="19">
        <v>447409.48</v>
      </c>
      <c r="H31" s="19">
        <v>447409.48</v>
      </c>
      <c r="I31" s="7">
        <f t="shared" si="1"/>
        <v>1238298.8700000001</v>
      </c>
      <c r="K31" s="8"/>
    </row>
    <row r="32" spans="2:11" s="1" customFormat="1" x14ac:dyDescent="0.2">
      <c r="B32" s="27" t="s">
        <v>30</v>
      </c>
      <c r="C32" s="28"/>
      <c r="D32" s="4">
        <f>SUM(D33:D41)</f>
        <v>114106617.17</v>
      </c>
      <c r="E32" s="4">
        <f>SUM(E33:E41)</f>
        <v>-1235340.2699999984</v>
      </c>
      <c r="F32" s="4">
        <f t="shared" si="0"/>
        <v>112871276.90000001</v>
      </c>
      <c r="G32" s="4">
        <f>SUM(G33:G41)</f>
        <v>84355668.430000007</v>
      </c>
      <c r="H32" s="4">
        <f>SUM(H33:H41)</f>
        <v>82615597.230000004</v>
      </c>
      <c r="I32" s="4">
        <f t="shared" si="1"/>
        <v>28515608.469999999</v>
      </c>
      <c r="K32" s="8"/>
    </row>
    <row r="33" spans="2:11" s="1" customFormat="1" ht="15" x14ac:dyDescent="0.25">
      <c r="B33" s="5"/>
      <c r="C33" s="6" t="s">
        <v>31</v>
      </c>
      <c r="D33" s="19">
        <v>4770000</v>
      </c>
      <c r="E33" s="19">
        <v>404281.59999999998</v>
      </c>
      <c r="F33" s="7">
        <f t="shared" si="0"/>
        <v>5174281.5999999996</v>
      </c>
      <c r="G33" s="19">
        <v>3787189.56</v>
      </c>
      <c r="H33" s="19">
        <v>3631480.36</v>
      </c>
      <c r="I33" s="7">
        <f t="shared" si="1"/>
        <v>1387092.0399999996</v>
      </c>
      <c r="K33" s="8"/>
    </row>
    <row r="34" spans="2:11" s="1" customFormat="1" ht="15" x14ac:dyDescent="0.25">
      <c r="B34" s="5"/>
      <c r="C34" s="6" t="s">
        <v>32</v>
      </c>
      <c r="D34" s="19">
        <v>10576741.76</v>
      </c>
      <c r="E34" s="19">
        <v>-303246.19</v>
      </c>
      <c r="F34" s="7">
        <f t="shared" si="0"/>
        <v>10273495.57</v>
      </c>
      <c r="G34" s="19">
        <v>8688859.4299999997</v>
      </c>
      <c r="H34" s="19">
        <v>8310973.4000000004</v>
      </c>
      <c r="I34" s="7">
        <f t="shared" si="1"/>
        <v>1584636.1400000006</v>
      </c>
      <c r="K34" s="8"/>
    </row>
    <row r="35" spans="2:11" s="1" customFormat="1" ht="15" x14ac:dyDescent="0.25">
      <c r="B35" s="5"/>
      <c r="C35" s="6" t="s">
        <v>33</v>
      </c>
      <c r="D35" s="19">
        <v>34655000</v>
      </c>
      <c r="E35" s="19">
        <v>7373396.7999999998</v>
      </c>
      <c r="F35" s="7">
        <f t="shared" si="0"/>
        <v>42028396.799999997</v>
      </c>
      <c r="G35" s="19">
        <v>31916116.43</v>
      </c>
      <c r="H35" s="19">
        <v>31293258.399999999</v>
      </c>
      <c r="I35" s="7">
        <f t="shared" si="1"/>
        <v>10112280.369999997</v>
      </c>
      <c r="K35" s="8"/>
    </row>
    <row r="36" spans="2:11" s="1" customFormat="1" ht="15" x14ac:dyDescent="0.25">
      <c r="B36" s="5"/>
      <c r="C36" s="6" t="s">
        <v>34</v>
      </c>
      <c r="D36" s="19">
        <v>1605000</v>
      </c>
      <c r="E36" s="19">
        <v>324000</v>
      </c>
      <c r="F36" s="7">
        <f t="shared" si="0"/>
        <v>1929000</v>
      </c>
      <c r="G36" s="19">
        <v>1097116.43</v>
      </c>
      <c r="H36" s="19">
        <v>1084328.82</v>
      </c>
      <c r="I36" s="7">
        <f t="shared" si="1"/>
        <v>831883.57000000007</v>
      </c>
      <c r="K36" s="8"/>
    </row>
    <row r="37" spans="2:11" s="1" customFormat="1" ht="24" x14ac:dyDescent="0.25">
      <c r="B37" s="5"/>
      <c r="C37" s="6" t="s">
        <v>35</v>
      </c>
      <c r="D37" s="19">
        <v>58156351.579999998</v>
      </c>
      <c r="E37" s="19">
        <v>-17864962.77</v>
      </c>
      <c r="F37" s="7">
        <f t="shared" si="0"/>
        <v>40291388.810000002</v>
      </c>
      <c r="G37" s="19">
        <v>34105952.619999997</v>
      </c>
      <c r="H37" s="19">
        <v>33655672.289999999</v>
      </c>
      <c r="I37" s="7">
        <f t="shared" si="1"/>
        <v>6185436.1900000051</v>
      </c>
      <c r="K37" s="8"/>
    </row>
    <row r="38" spans="2:11" s="1" customFormat="1" ht="15" x14ac:dyDescent="0.25">
      <c r="B38" s="5"/>
      <c r="C38" s="6" t="s">
        <v>36</v>
      </c>
      <c r="D38" s="19">
        <v>1704000</v>
      </c>
      <c r="E38" s="19">
        <v>8299688.9900000002</v>
      </c>
      <c r="F38" s="7">
        <f t="shared" si="0"/>
        <v>10003688.99</v>
      </c>
      <c r="G38" s="19">
        <v>2616529.6800000002</v>
      </c>
      <c r="H38" s="19">
        <v>2578529.6800000002</v>
      </c>
      <c r="I38" s="7">
        <f t="shared" si="1"/>
        <v>7387159.3100000005</v>
      </c>
      <c r="K38" s="8"/>
    </row>
    <row r="39" spans="2:11" s="1" customFormat="1" ht="15" x14ac:dyDescent="0.25">
      <c r="B39" s="5"/>
      <c r="C39" s="6" t="s">
        <v>37</v>
      </c>
      <c r="D39" s="19">
        <v>610000</v>
      </c>
      <c r="E39" s="19">
        <v>160706.41</v>
      </c>
      <c r="F39" s="7">
        <f t="shared" si="0"/>
        <v>770706.41</v>
      </c>
      <c r="G39" s="19">
        <v>512734.9</v>
      </c>
      <c r="H39" s="19">
        <v>512734.9</v>
      </c>
      <c r="I39" s="7">
        <f t="shared" si="1"/>
        <v>257971.51</v>
      </c>
      <c r="K39" s="8"/>
    </row>
    <row r="40" spans="2:11" s="1" customFormat="1" ht="15" x14ac:dyDescent="0.25">
      <c r="B40" s="5"/>
      <c r="C40" s="6" t="s">
        <v>38</v>
      </c>
      <c r="D40" s="19">
        <v>145000</v>
      </c>
      <c r="E40" s="19">
        <v>70538.55</v>
      </c>
      <c r="F40" s="7">
        <f t="shared" si="0"/>
        <v>215538.55</v>
      </c>
      <c r="G40" s="19">
        <v>195700.11</v>
      </c>
      <c r="H40" s="19">
        <v>195700.11</v>
      </c>
      <c r="I40" s="7">
        <f t="shared" si="1"/>
        <v>19838.440000000002</v>
      </c>
      <c r="K40" s="8"/>
    </row>
    <row r="41" spans="2:11" s="1" customFormat="1" ht="15" x14ac:dyDescent="0.25">
      <c r="B41" s="5"/>
      <c r="C41" s="6" t="s">
        <v>39</v>
      </c>
      <c r="D41" s="19">
        <v>1884523.83</v>
      </c>
      <c r="E41" s="19">
        <v>300256.34000000003</v>
      </c>
      <c r="F41" s="7">
        <f t="shared" si="0"/>
        <v>2184780.17</v>
      </c>
      <c r="G41" s="19">
        <v>1435469.27</v>
      </c>
      <c r="H41" s="19">
        <v>1352919.27</v>
      </c>
      <c r="I41" s="7">
        <f t="shared" si="1"/>
        <v>749310.89999999991</v>
      </c>
      <c r="K41" s="8"/>
    </row>
    <row r="42" spans="2:11" s="1" customFormat="1" x14ac:dyDescent="0.2">
      <c r="B42" s="27" t="s">
        <v>40</v>
      </c>
      <c r="C42" s="28"/>
      <c r="D42" s="4">
        <f>SUM(D43:D51)</f>
        <v>800000</v>
      </c>
      <c r="E42" s="4">
        <f>SUM(E43:E51)</f>
        <v>0</v>
      </c>
      <c r="F42" s="4">
        <f t="shared" si="0"/>
        <v>800000</v>
      </c>
      <c r="G42" s="4">
        <f>SUM(G43:G51)</f>
        <v>797500</v>
      </c>
      <c r="H42" s="4">
        <f>SUM(H43:H51)</f>
        <v>797500</v>
      </c>
      <c r="I42" s="4">
        <f t="shared" si="1"/>
        <v>2500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0</v>
      </c>
      <c r="E46" s="19">
        <v>0</v>
      </c>
      <c r="F46" s="7">
        <f t="shared" si="0"/>
        <v>0</v>
      </c>
      <c r="G46" s="19">
        <v>0</v>
      </c>
      <c r="H46" s="19">
        <v>0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0</v>
      </c>
      <c r="E47" s="19">
        <v>0</v>
      </c>
      <c r="F47" s="7">
        <f t="shared" si="0"/>
        <v>0</v>
      </c>
      <c r="G47" s="19">
        <v>0</v>
      </c>
      <c r="H47" s="19">
        <v>0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800000</v>
      </c>
      <c r="E50" s="19">
        <v>0</v>
      </c>
      <c r="F50" s="7">
        <f t="shared" si="0"/>
        <v>800000</v>
      </c>
      <c r="G50" s="19">
        <v>797500</v>
      </c>
      <c r="H50" s="19">
        <v>797500</v>
      </c>
      <c r="I50" s="7">
        <f t="shared" si="1"/>
        <v>2500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20634000</v>
      </c>
      <c r="E52" s="4">
        <f>SUM(E53:E61)</f>
        <v>26135600.940000001</v>
      </c>
      <c r="F52" s="4">
        <f t="shared" si="0"/>
        <v>46769600.939999998</v>
      </c>
      <c r="G52" s="4">
        <f>SUM(G53:G61)</f>
        <v>38712251.190000005</v>
      </c>
      <c r="H52" s="4">
        <f>SUM(H53:H61)</f>
        <v>38712251.190000005</v>
      </c>
      <c r="I52" s="4">
        <f t="shared" si="1"/>
        <v>8057349.7499999925</v>
      </c>
      <c r="K52" s="8"/>
    </row>
    <row r="53" spans="2:11" s="1" customFormat="1" ht="15" x14ac:dyDescent="0.25">
      <c r="B53" s="5"/>
      <c r="C53" s="6" t="s">
        <v>51</v>
      </c>
      <c r="D53" s="19">
        <v>18430000</v>
      </c>
      <c r="E53" s="19">
        <v>-15662228.289999999</v>
      </c>
      <c r="F53" s="7">
        <f t="shared" si="0"/>
        <v>2767771.7100000009</v>
      </c>
      <c r="G53" s="19">
        <v>2767772.2</v>
      </c>
      <c r="H53" s="19">
        <v>2767772.2</v>
      </c>
      <c r="I53" s="7">
        <f t="shared" si="1"/>
        <v>-0.48999999929219484</v>
      </c>
      <c r="K53" s="8"/>
    </row>
    <row r="54" spans="2:11" s="1" customFormat="1" ht="15" x14ac:dyDescent="0.25">
      <c r="B54" s="5"/>
      <c r="C54" s="6" t="s">
        <v>52</v>
      </c>
      <c r="D54" s="19">
        <v>34000</v>
      </c>
      <c r="E54" s="19">
        <v>6480</v>
      </c>
      <c r="F54" s="7">
        <f t="shared" si="0"/>
        <v>40480</v>
      </c>
      <c r="G54" s="19">
        <v>9000</v>
      </c>
      <c r="H54" s="19">
        <v>9000</v>
      </c>
      <c r="I54" s="7">
        <f t="shared" si="1"/>
        <v>31480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1320204.2</v>
      </c>
      <c r="F55" s="7">
        <f t="shared" si="0"/>
        <v>1320204.2</v>
      </c>
      <c r="G55" s="19">
        <v>1166186.18</v>
      </c>
      <c r="H55" s="19">
        <v>1166186.18</v>
      </c>
      <c r="I55" s="7">
        <f t="shared" si="1"/>
        <v>154018.02000000002</v>
      </c>
      <c r="K55" s="8"/>
    </row>
    <row r="56" spans="2:11" s="1" customFormat="1" ht="15" x14ac:dyDescent="0.25">
      <c r="B56" s="5"/>
      <c r="C56" s="6" t="s">
        <v>54</v>
      </c>
      <c r="D56" s="19">
        <v>400000</v>
      </c>
      <c r="E56" s="19">
        <v>-400000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1570000</v>
      </c>
      <c r="E58" s="19">
        <v>40781869.030000001</v>
      </c>
      <c r="F58" s="7">
        <f t="shared" si="0"/>
        <v>42351869.030000001</v>
      </c>
      <c r="G58" s="19">
        <v>34708776.020000003</v>
      </c>
      <c r="H58" s="19">
        <v>34708776.020000003</v>
      </c>
      <c r="I58" s="7">
        <f t="shared" si="1"/>
        <v>7643093.0099999979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200000</v>
      </c>
      <c r="E61" s="19">
        <v>89276</v>
      </c>
      <c r="F61" s="7">
        <f t="shared" si="0"/>
        <v>289276</v>
      </c>
      <c r="G61" s="19">
        <v>60516.79</v>
      </c>
      <c r="H61" s="19">
        <v>60516.79</v>
      </c>
      <c r="I61" s="7">
        <f t="shared" si="1"/>
        <v>228759.21</v>
      </c>
      <c r="K61" s="8"/>
    </row>
    <row r="62" spans="2:11" s="1" customFormat="1" x14ac:dyDescent="0.2">
      <c r="B62" s="27" t="s">
        <v>60</v>
      </c>
      <c r="C62" s="28"/>
      <c r="D62" s="4">
        <f>SUM(D63:D65)</f>
        <v>405893.92</v>
      </c>
      <c r="E62" s="4">
        <f>SUM(E63:E65)</f>
        <v>61055986.509999998</v>
      </c>
      <c r="F62" s="4">
        <f t="shared" si="0"/>
        <v>61461880.43</v>
      </c>
      <c r="G62" s="4">
        <f>SUM(G63:G65)</f>
        <v>44635076.240000002</v>
      </c>
      <c r="H62" s="4">
        <f>SUM(H63:H65)</f>
        <v>44635076.240000002</v>
      </c>
      <c r="I62" s="4">
        <f t="shared" si="1"/>
        <v>16826804.189999998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4088743.68</v>
      </c>
      <c r="F63" s="7">
        <f t="shared" si="0"/>
        <v>4088743.68</v>
      </c>
      <c r="G63" s="19">
        <v>2845257.53</v>
      </c>
      <c r="H63" s="19">
        <v>2845257.53</v>
      </c>
      <c r="I63" s="7">
        <f t="shared" si="1"/>
        <v>1243486.1500000004</v>
      </c>
      <c r="K63" s="8"/>
    </row>
    <row r="64" spans="2:11" s="1" customFormat="1" ht="15" x14ac:dyDescent="0.25">
      <c r="B64" s="5"/>
      <c r="C64" s="6" t="s">
        <v>62</v>
      </c>
      <c r="D64" s="19">
        <v>405893.92</v>
      </c>
      <c r="E64" s="19">
        <v>56967242.829999998</v>
      </c>
      <c r="F64" s="7">
        <f t="shared" si="0"/>
        <v>57373136.75</v>
      </c>
      <c r="G64" s="19">
        <v>41789818.710000001</v>
      </c>
      <c r="H64" s="19">
        <v>41789818.710000001</v>
      </c>
      <c r="I64" s="7">
        <f t="shared" si="1"/>
        <v>15583318.039999999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188431642.17999998</v>
      </c>
      <c r="E86" s="12">
        <f t="shared" si="4"/>
        <v>76053995.310000002</v>
      </c>
      <c r="F86" s="12">
        <f t="shared" si="4"/>
        <v>264485637.49000001</v>
      </c>
      <c r="G86" s="12">
        <f t="shared" si="4"/>
        <v>205600972.84</v>
      </c>
      <c r="H86" s="12">
        <f t="shared" si="4"/>
        <v>203292789.68000001</v>
      </c>
      <c r="I86" s="12">
        <f t="shared" si="4"/>
        <v>58884664.649999976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2018-02-25T03:33:09Z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