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3 AIQ         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<sst xmlns="http://schemas.openxmlformats.org/spreadsheetml/2006/main" count="177" uniqueCount="97">
  <si>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</si>
  <si>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</si>
  <si>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</si>
  <si>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</si>
  <si>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</si>
  <si>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</si>
  <si>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</si>
  <si>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</si>
  <si>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</si>
  <si>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</si>
  <si>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</si>
  <si>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</si>
  <si>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</si>
  <si>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</si>
  <si>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</si>
  <si>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</si>
  <si>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</si>
  <si>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</si>
  <si>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</si>
  <si>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</si>
  <si>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</si>
  <si>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</si>
  <si>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</si>
  <si>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</si>
  <si>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</si>
  <si>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</si>
  <si>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</si>
  <si>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</si>
  <si>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</si>
  <si>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</si>
  <si>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</si>
  <si>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</si>
  <si>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</si>
  <si>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</si>
  <si>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</si>
  <si>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</si>
  <si>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</si>
  <si>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</si>
  <si>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</si>
  <si>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</si>
  <si>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</si>
  <si>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</si>
  <si>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</si>
  <si>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</si>
  <si>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</si>
  <si>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</si>
  <si>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</si>
  <si>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</si>
  <si>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</si>
  <si>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</si>
  <si>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</si>
  <si>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</si>
  <si>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</si>
  <si>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</si>
  <si>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</si>
  <si>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</si>
  <si>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</si>
  <si>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</si>
  <si>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</si>
  <si>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</si>
  <si>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</si>
  <si>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</si>
  <si>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</si>
  <si>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</si>
  <si>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</si>
  <si>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</si>
  <si>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</si>
  <si>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</si>
  <si>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</si>
  <si>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</si>
  <si>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</si>
  <si>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</si>
  <si>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</si>
  <si>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</si>
  <si>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</si>
  <si>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</si>
  <si>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</si>
  <si>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</si>
  <si>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</si>
  <si>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</si>
  <si>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</si>
  <si>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</si>
  <si>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</si>
  <si>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</si>
  <si>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</si>
  <si>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</si>
  <si>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</si>
  <si>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</si>
  <si>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</si>
  <si>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</si>
  <si>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</si>
  <si>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</si>
  <si>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</si>
  <si>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</si>
  <si>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</si>
  <si>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</si>
  <si>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Aeropuerto Intercontinental de Querétaro,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</si>
</sst>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188431642.17999998</v>
      </c>
      <c r="E15" s="18">
        <f>+E16+E24+E34+E44+E54+E64+E68+E76+E80</f>
        <v>69155595.310000002</v>
      </c>
      <c r="F15" s="19">
        <f>+F16+F24+F34+F44+F54+F64+F68+F76+F80</f>
        <v>257587237.49000001</v>
      </c>
      <c r="G15" s="20">
        <f>+G16+G24+G34+G44+G54+G64+G68+G76+G80</f>
        <v>205600972.84</v>
      </c>
      <c r="H15" s="20">
        <f>+H16+H24+H34+H44+H54+H64+H68+H76+H80</f>
        <v>203292789.68000001</v>
      </c>
      <c r="I15" s="20">
        <f>+F15-G15</f>
        <v>51986264.650000006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45945131.089999989</v>
      </c>
      <c r="E16" s="23">
        <f>SUM(E17:E23)</f>
        <v>-11340914.710000001</v>
      </c>
      <c r="F16" s="24">
        <f>SUM(F17:F23)</f>
        <v>34604216.380000003</v>
      </c>
      <c r="G16" s="25">
        <f>SUM(G17:G23)</f>
        <v>32741106.879999999</v>
      </c>
      <c r="H16" s="24">
        <f>SUM(H17:H23)</f>
        <v>32205607.329999998</v>
      </c>
      <c r="I16" s="25">
        <f t="shared" ref="I16:I79" si="0">+F16-G16</f>
        <v>1863109.5000000037</v>
      </c>
      <c r="J16" s="22"/>
    </row>
    <row r="17" spans="1:10" ht="15" x14ac:dyDescent="0.25">
      <c r="B17" s="27" t="s">
        <v>16</v>
      </c>
      <c r="C17" s="28"/>
      <c r="D17" s="102">
        <v>24367737.91</v>
      </c>
      <c r="E17" s="102">
        <v>-5183734.7300000004</v>
      </c>
      <c r="F17" s="30">
        <f t="shared" ref="F17:F23" si="1">+D17+E17</f>
        <v>19184003.18</v>
      </c>
      <c r="G17" s="102">
        <v>19179635.760000002</v>
      </c>
      <c r="H17" s="102">
        <v>19179635.760000002</v>
      </c>
      <c r="I17" s="31">
        <f t="shared" si="0"/>
        <v>4367.4199999980628</v>
      </c>
    </row>
    <row r="18" spans="1:10" ht="15" x14ac:dyDescent="0.25">
      <c r="B18" s="27" t="s">
        <v>17</v>
      </c>
      <c r="C18" s="28"/>
      <c r="D18" s="102">
        <v>1536995.92</v>
      </c>
      <c r="E18" s="102">
        <v>902429.5</v>
      </c>
      <c r="F18" s="30">
        <f t="shared" si="1"/>
        <v>2439425.42</v>
      </c>
      <c r="G18" s="102">
        <v>2223186.79</v>
      </c>
      <c r="H18" s="102">
        <v>2223186.79</v>
      </c>
      <c r="I18" s="31">
        <f t="shared" si="0"/>
        <v>216238.62999999989</v>
      </c>
    </row>
    <row r="19" spans="1:10" ht="15" x14ac:dyDescent="0.25">
      <c r="B19" s="27" t="s">
        <v>18</v>
      </c>
      <c r="C19" s="28"/>
      <c r="D19" s="102">
        <v>5489692.4100000001</v>
      </c>
      <c r="E19" s="102">
        <v>-293622.15000000002</v>
      </c>
      <c r="F19" s="30">
        <f t="shared" si="1"/>
        <v>5196070.26</v>
      </c>
      <c r="G19" s="102">
        <v>4685204.1100000003</v>
      </c>
      <c r="H19" s="102">
        <v>4685204.1100000003</v>
      </c>
      <c r="I19" s="31">
        <f t="shared" si="0"/>
        <v>510866.14999999944</v>
      </c>
    </row>
    <row r="20" spans="1:10" ht="15" x14ac:dyDescent="0.25">
      <c r="B20" s="27" t="s">
        <v>19</v>
      </c>
      <c r="C20" s="28"/>
      <c r="D20" s="102">
        <v>4397453.96</v>
      </c>
      <c r="E20" s="102">
        <v>-32977.980000000003</v>
      </c>
      <c r="F20" s="30">
        <f t="shared" si="1"/>
        <v>4364475.9799999995</v>
      </c>
      <c r="G20" s="102">
        <v>4314933.22</v>
      </c>
      <c r="H20" s="102">
        <v>3780433.67</v>
      </c>
      <c r="I20" s="31">
        <f t="shared" si="0"/>
        <v>49542.759999999776</v>
      </c>
    </row>
    <row r="21" spans="1:10" ht="15" x14ac:dyDescent="0.25">
      <c r="B21" s="27" t="s">
        <v>20</v>
      </c>
      <c r="C21" s="28"/>
      <c r="D21" s="102">
        <v>2604648.94</v>
      </c>
      <c r="E21" s="102">
        <v>482873.04</v>
      </c>
      <c r="F21" s="30">
        <f t="shared" si="1"/>
        <v>3087521.98</v>
      </c>
      <c r="G21" s="102">
        <v>2105899.4300000002</v>
      </c>
      <c r="H21" s="102">
        <v>2104899.4300000002</v>
      </c>
      <c r="I21" s="31">
        <f t="shared" si="0"/>
        <v>981622.54999999981</v>
      </c>
    </row>
    <row r="22" spans="1:10" ht="15" x14ac:dyDescent="0.25">
      <c r="B22" s="32" t="s">
        <v>21</v>
      </c>
      <c r="C22" s="33"/>
      <c r="D22" s="102">
        <v>7244061.6900000004</v>
      </c>
      <c r="E22" s="102">
        <v>-7244061.6900000004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304540.26</v>
      </c>
      <c r="E23" s="102">
        <v>28179.3</v>
      </c>
      <c r="F23" s="30">
        <f t="shared" si="1"/>
        <v>332719.56</v>
      </c>
      <c r="G23" s="102">
        <v>232247.57</v>
      </c>
      <c r="H23" s="102">
        <v>232247.57</v>
      </c>
      <c r="I23" s="31">
        <f t="shared" si="0"/>
        <v>100471.98999999999</v>
      </c>
    </row>
    <row r="24" spans="1:10" s="36" customFormat="1" x14ac:dyDescent="0.2">
      <c r="A24" s="22"/>
      <c r="B24" s="34" t="s">
        <v>23</v>
      </c>
      <c r="C24" s="35"/>
      <c r="D24" s="23">
        <f>SUM(D25:D33)</f>
        <v>6540000</v>
      </c>
      <c r="E24" s="23">
        <f>SUM(E25:E33)</f>
        <v>1438662.84</v>
      </c>
      <c r="F24" s="24">
        <f>SUM(F25:F33)</f>
        <v>7978662.8399999999</v>
      </c>
      <c r="G24" s="25">
        <f>SUM(G25:G33)</f>
        <v>4359370.0999999996</v>
      </c>
      <c r="H24" s="24">
        <f>SUM(H25:H33)</f>
        <v>4326757.6899999995</v>
      </c>
      <c r="I24" s="25">
        <f>+F24-G24</f>
        <v>3619292.74</v>
      </c>
      <c r="J24" s="22"/>
    </row>
    <row r="25" spans="1:10" ht="15" x14ac:dyDescent="0.25">
      <c r="B25" s="27" t="s">
        <v>24</v>
      </c>
      <c r="C25" s="28"/>
      <c r="D25" s="102">
        <v>625000</v>
      </c>
      <c r="E25" s="102">
        <v>429279.72</v>
      </c>
      <c r="F25" s="30">
        <f t="shared" ref="F25:F33" si="2">+D25+E25</f>
        <v>1054279.72</v>
      </c>
      <c r="G25" s="102">
        <v>934114.96</v>
      </c>
      <c r="H25" s="102">
        <v>915781.63</v>
      </c>
      <c r="I25" s="31">
        <f t="shared" si="0"/>
        <v>120164.76000000001</v>
      </c>
    </row>
    <row r="26" spans="1:10" ht="15" x14ac:dyDescent="0.25">
      <c r="B26" s="27" t="s">
        <v>25</v>
      </c>
      <c r="C26" s="28"/>
      <c r="D26" s="102">
        <v>200000</v>
      </c>
      <c r="E26" s="102">
        <v>395101.09</v>
      </c>
      <c r="F26" s="30">
        <f t="shared" si="2"/>
        <v>595101.09000000008</v>
      </c>
      <c r="G26" s="102">
        <v>555886.02</v>
      </c>
      <c r="H26" s="102">
        <v>552162.02</v>
      </c>
      <c r="I26" s="31">
        <f t="shared" si="0"/>
        <v>39215.070000000065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775000</v>
      </c>
      <c r="E28" s="102">
        <v>362243.25</v>
      </c>
      <c r="F28" s="30">
        <f t="shared" si="2"/>
        <v>1137243.25</v>
      </c>
      <c r="G28" s="102">
        <v>819649.98</v>
      </c>
      <c r="H28" s="102">
        <v>809894.9</v>
      </c>
      <c r="I28" s="31">
        <f t="shared" si="0"/>
        <v>317593.27</v>
      </c>
    </row>
    <row r="29" spans="1:10" ht="15" x14ac:dyDescent="0.25">
      <c r="B29" s="109" t="s">
        <v>28</v>
      </c>
      <c r="C29" s="110"/>
      <c r="D29" s="102">
        <v>1130000</v>
      </c>
      <c r="E29" s="102">
        <v>-671822.19</v>
      </c>
      <c r="F29" s="30">
        <f t="shared" si="2"/>
        <v>458177.81000000006</v>
      </c>
      <c r="G29" s="102">
        <v>40033.620000000003</v>
      </c>
      <c r="H29" s="102">
        <v>39233.620000000003</v>
      </c>
      <c r="I29" s="31">
        <f t="shared" si="0"/>
        <v>418144.19000000006</v>
      </c>
    </row>
    <row r="30" spans="1:10" ht="15" x14ac:dyDescent="0.25">
      <c r="B30" s="27" t="s">
        <v>29</v>
      </c>
      <c r="C30" s="28"/>
      <c r="D30" s="102">
        <v>800000</v>
      </c>
      <c r="E30" s="102">
        <v>265160.48</v>
      </c>
      <c r="F30" s="30">
        <f t="shared" si="2"/>
        <v>1065160.48</v>
      </c>
      <c r="G30" s="102">
        <v>805856.74</v>
      </c>
      <c r="H30" s="102">
        <v>805856.74</v>
      </c>
      <c r="I30" s="31">
        <f t="shared" si="0"/>
        <v>259303.74</v>
      </c>
    </row>
    <row r="31" spans="1:10" ht="15" x14ac:dyDescent="0.25">
      <c r="B31" s="109" t="s">
        <v>30</v>
      </c>
      <c r="C31" s="110"/>
      <c r="D31" s="102">
        <v>1800000</v>
      </c>
      <c r="E31" s="102">
        <v>177992.14</v>
      </c>
      <c r="F31" s="30">
        <f t="shared" si="2"/>
        <v>1977992.1400000001</v>
      </c>
      <c r="G31" s="102">
        <v>756419.3</v>
      </c>
      <c r="H31" s="102">
        <v>756419.3</v>
      </c>
      <c r="I31" s="31">
        <f t="shared" si="0"/>
        <v>1221572.8400000001</v>
      </c>
    </row>
    <row r="32" spans="1:10" ht="15" x14ac:dyDescent="0.25">
      <c r="B32" s="27" t="s">
        <v>31</v>
      </c>
      <c r="C32" s="28"/>
      <c r="D32" s="102">
        <v>0</v>
      </c>
      <c r="E32" s="102">
        <v>5000</v>
      </c>
      <c r="F32" s="30">
        <f t="shared" si="2"/>
        <v>5000</v>
      </c>
      <c r="G32" s="102">
        <v>0</v>
      </c>
      <c r="H32" s="102">
        <v>0</v>
      </c>
      <c r="I32" s="31">
        <f t="shared" si="0"/>
        <v>5000</v>
      </c>
    </row>
    <row r="33" spans="1:10" ht="15" x14ac:dyDescent="0.25">
      <c r="B33" s="27" t="s">
        <v>32</v>
      </c>
      <c r="C33" s="28"/>
      <c r="D33" s="102">
        <v>1210000</v>
      </c>
      <c r="E33" s="102">
        <v>475708.35</v>
      </c>
      <c r="F33" s="30">
        <f t="shared" si="2"/>
        <v>1685708.35</v>
      </c>
      <c r="G33" s="102">
        <v>447409.48</v>
      </c>
      <c r="H33" s="102">
        <v>447409.48</v>
      </c>
      <c r="I33" s="31">
        <f t="shared" si="0"/>
        <v>1238298.8700000001</v>
      </c>
    </row>
    <row r="34" spans="1:10" s="36" customFormat="1" x14ac:dyDescent="0.2">
      <c r="A34" s="22"/>
      <c r="B34" s="34" t="s">
        <v>33</v>
      </c>
      <c r="C34" s="35"/>
      <c r="D34" s="23">
        <f>SUM(D35:D43)</f>
        <v>114106617.17</v>
      </c>
      <c r="E34" s="23">
        <f>SUM(E35:E43)</f>
        <v>-8133740.2699999977</v>
      </c>
      <c r="F34" s="24">
        <f>SUM(F35:F43)</f>
        <v>105972876.89999999</v>
      </c>
      <c r="G34" s="25">
        <f>SUM(G35:G43)</f>
        <v>84355668.430000007</v>
      </c>
      <c r="H34" s="24">
        <f>SUM(H35:H43)</f>
        <v>82615597.230000004</v>
      </c>
      <c r="I34" s="25">
        <f t="shared" si="0"/>
        <v>21617208.469999984</v>
      </c>
      <c r="J34" s="22"/>
    </row>
    <row r="35" spans="1:10" ht="15" x14ac:dyDescent="0.25">
      <c r="B35" s="27" t="s">
        <v>34</v>
      </c>
      <c r="C35" s="28"/>
      <c r="D35" s="102">
        <v>4770000</v>
      </c>
      <c r="E35" s="102">
        <v>404281.59999999998</v>
      </c>
      <c r="F35" s="30">
        <f t="shared" ref="F35:F43" si="3">+D35+E35</f>
        <v>5174281.5999999996</v>
      </c>
      <c r="G35" s="102">
        <v>3787189.56</v>
      </c>
      <c r="H35" s="102">
        <v>3631480.36</v>
      </c>
      <c r="I35" s="31">
        <f t="shared" si="0"/>
        <v>1387092.0399999996</v>
      </c>
    </row>
    <row r="36" spans="1:10" ht="15" x14ac:dyDescent="0.25">
      <c r="B36" s="109" t="s">
        <v>35</v>
      </c>
      <c r="C36" s="110"/>
      <c r="D36" s="102">
        <v>10576741.76</v>
      </c>
      <c r="E36" s="102">
        <v>-303246.19</v>
      </c>
      <c r="F36" s="30">
        <f t="shared" si="3"/>
        <v>10273495.57</v>
      </c>
      <c r="G36" s="102">
        <v>8688859.4299999997</v>
      </c>
      <c r="H36" s="102">
        <v>8310973.4000000004</v>
      </c>
      <c r="I36" s="31">
        <f t="shared" si="0"/>
        <v>1584636.1400000006</v>
      </c>
    </row>
    <row r="37" spans="1:10" ht="15" x14ac:dyDescent="0.25">
      <c r="B37" s="27" t="s">
        <v>36</v>
      </c>
      <c r="C37" s="28"/>
      <c r="D37" s="102">
        <v>34655000</v>
      </c>
      <c r="E37" s="102">
        <v>7373396.7999999998</v>
      </c>
      <c r="F37" s="30">
        <f t="shared" si="3"/>
        <v>42028396.799999997</v>
      </c>
      <c r="G37" s="102">
        <v>31916116.43</v>
      </c>
      <c r="H37" s="102">
        <v>31293258.399999999</v>
      </c>
      <c r="I37" s="31">
        <f t="shared" si="0"/>
        <v>10112280.369999997</v>
      </c>
    </row>
    <row r="38" spans="1:10" ht="15" x14ac:dyDescent="0.25">
      <c r="B38" s="27" t="s">
        <v>37</v>
      </c>
      <c r="C38" s="28"/>
      <c r="D38" s="102">
        <v>1605000</v>
      </c>
      <c r="E38" s="102">
        <v>324000</v>
      </c>
      <c r="F38" s="30">
        <f t="shared" si="3"/>
        <v>1929000</v>
      </c>
      <c r="G38" s="102">
        <v>1097116.43</v>
      </c>
      <c r="H38" s="102">
        <v>1084328.82</v>
      </c>
      <c r="I38" s="31">
        <f t="shared" si="0"/>
        <v>831883.57000000007</v>
      </c>
    </row>
    <row r="39" spans="1:10" ht="15" x14ac:dyDescent="0.25">
      <c r="B39" s="27" t="s">
        <v>38</v>
      </c>
      <c r="C39" s="28"/>
      <c r="D39" s="102">
        <v>58156351.579999998</v>
      </c>
      <c r="E39" s="102">
        <v>-17864962.77</v>
      </c>
      <c r="F39" s="30">
        <f t="shared" si="3"/>
        <v>40291388.810000002</v>
      </c>
      <c r="G39" s="102">
        <v>34105952.619999997</v>
      </c>
      <c r="H39" s="102">
        <v>33655672.289999999</v>
      </c>
      <c r="I39" s="31">
        <f t="shared" si="0"/>
        <v>6185436.1900000051</v>
      </c>
    </row>
    <row r="40" spans="1:10" ht="15" x14ac:dyDescent="0.25">
      <c r="B40" s="27" t="s">
        <v>39</v>
      </c>
      <c r="C40" s="28"/>
      <c r="D40" s="102">
        <v>1704000</v>
      </c>
      <c r="E40" s="102">
        <v>1401288.99</v>
      </c>
      <c r="F40" s="30">
        <f t="shared" si="3"/>
        <v>3105288.99</v>
      </c>
      <c r="G40" s="102">
        <v>2616529.6800000002</v>
      </c>
      <c r="H40" s="102">
        <v>2578529.6800000002</v>
      </c>
      <c r="I40" s="31">
        <f t="shared" si="0"/>
        <v>488759.31000000006</v>
      </c>
    </row>
    <row r="41" spans="1:10" ht="15" x14ac:dyDescent="0.25">
      <c r="B41" s="27" t="s">
        <v>40</v>
      </c>
      <c r="C41" s="28"/>
      <c r="D41" s="102">
        <v>610000</v>
      </c>
      <c r="E41" s="102">
        <v>160706.41</v>
      </c>
      <c r="F41" s="30">
        <f t="shared" si="3"/>
        <v>770706.41</v>
      </c>
      <c r="G41" s="102">
        <v>512734.9</v>
      </c>
      <c r="H41" s="102">
        <v>512734.9</v>
      </c>
      <c r="I41" s="31">
        <f t="shared" si="0"/>
        <v>257971.51</v>
      </c>
    </row>
    <row r="42" spans="1:10" ht="15" x14ac:dyDescent="0.25">
      <c r="B42" s="27" t="s">
        <v>41</v>
      </c>
      <c r="C42" s="28"/>
      <c r="D42" s="102">
        <v>145000</v>
      </c>
      <c r="E42" s="102">
        <v>70538.55</v>
      </c>
      <c r="F42" s="30">
        <f t="shared" si="3"/>
        <v>215538.55</v>
      </c>
      <c r="G42" s="102">
        <v>195700.11</v>
      </c>
      <c r="H42" s="102">
        <v>195700.11</v>
      </c>
      <c r="I42" s="31">
        <f t="shared" si="0"/>
        <v>19838.440000000002</v>
      </c>
    </row>
    <row r="43" spans="1:10" ht="15" x14ac:dyDescent="0.25">
      <c r="B43" s="27" t="s">
        <v>42</v>
      </c>
      <c r="C43" s="28"/>
      <c r="D43" s="102">
        <v>1884523.83</v>
      </c>
      <c r="E43" s="102">
        <v>300256.34000000003</v>
      </c>
      <c r="F43" s="30">
        <f t="shared" si="3"/>
        <v>2184780.17</v>
      </c>
      <c r="G43" s="102">
        <v>1435469.27</v>
      </c>
      <c r="H43" s="102">
        <v>1352919.27</v>
      </c>
      <c r="I43" s="31">
        <f t="shared" si="0"/>
        <v>749310.89999999991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800000</v>
      </c>
      <c r="E44" s="37">
        <f>+E45+E46+E47+E48+E49+E50+E51+E52+E53</f>
        <v>0</v>
      </c>
      <c r="F44" s="38">
        <f>+F45+F46+F47+F48+F49+F50+F51+F52+F53</f>
        <v>800000</v>
      </c>
      <c r="G44" s="38">
        <f>+G45+G46+G47+G48+G49+G50+G51+G52+G53</f>
        <v>797500</v>
      </c>
      <c r="H44" s="38">
        <f>+H45+H46+H47+H48+H49+H50+H51+H52+H53</f>
        <v>797500</v>
      </c>
      <c r="I44" s="25">
        <f>+F44-G44</f>
        <v>2500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0</v>
      </c>
      <c r="E48" s="102">
        <v>0</v>
      </c>
      <c r="F48" s="30">
        <f t="shared" si="4"/>
        <v>0</v>
      </c>
      <c r="G48" s="102">
        <v>0</v>
      </c>
      <c r="H48" s="102">
        <v>0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0</v>
      </c>
      <c r="E49" s="102">
        <v>0</v>
      </c>
      <c r="F49" s="30">
        <f t="shared" si="4"/>
        <v>0</v>
      </c>
      <c r="G49" s="102">
        <v>0</v>
      </c>
      <c r="H49" s="102">
        <v>0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800000</v>
      </c>
      <c r="E52" s="102">
        <v>0</v>
      </c>
      <c r="F52" s="30">
        <f t="shared" si="4"/>
        <v>800000</v>
      </c>
      <c r="G52" s="102">
        <v>797500</v>
      </c>
      <c r="H52" s="102">
        <v>797500</v>
      </c>
      <c r="I52" s="31">
        <f t="shared" si="0"/>
        <v>2500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20634000</v>
      </c>
      <c r="E54" s="39">
        <f>SUM(E55:E63)</f>
        <v>26135600.940000001</v>
      </c>
      <c r="F54" s="40">
        <f>SUM(F55:F63)</f>
        <v>46769600.940000005</v>
      </c>
      <c r="G54" s="41">
        <f>SUM(G55:G63)</f>
        <v>38712251.190000005</v>
      </c>
      <c r="H54" s="40">
        <f>SUM(H55:H63)</f>
        <v>38712251.190000005</v>
      </c>
      <c r="I54" s="25">
        <f t="shared" si="0"/>
        <v>8057349.75</v>
      </c>
      <c r="J54" s="22"/>
    </row>
    <row r="55" spans="1:10" ht="15" x14ac:dyDescent="0.25">
      <c r="B55" s="109" t="s">
        <v>54</v>
      </c>
      <c r="C55" s="110"/>
      <c r="D55" s="102">
        <v>18430000</v>
      </c>
      <c r="E55" s="102">
        <v>-15662228.289999999</v>
      </c>
      <c r="F55" s="30">
        <f t="shared" ref="F55:F63" si="5">+D55+E55</f>
        <v>2767771.7100000009</v>
      </c>
      <c r="G55" s="102">
        <v>2767772.2</v>
      </c>
      <c r="H55" s="102">
        <v>2767772.2</v>
      </c>
      <c r="I55" s="31">
        <f t="shared" si="0"/>
        <v>-0.48999999929219484</v>
      </c>
    </row>
    <row r="56" spans="1:10" ht="15" x14ac:dyDescent="0.25">
      <c r="B56" s="27" t="s">
        <v>55</v>
      </c>
      <c r="C56" s="28"/>
      <c r="D56" s="102">
        <v>34000</v>
      </c>
      <c r="E56" s="102">
        <v>6480</v>
      </c>
      <c r="F56" s="30">
        <f t="shared" si="5"/>
        <v>40480</v>
      </c>
      <c r="G56" s="102">
        <v>9000</v>
      </c>
      <c r="H56" s="102">
        <v>9000</v>
      </c>
      <c r="I56" s="31">
        <f t="shared" si="0"/>
        <v>31480</v>
      </c>
    </row>
    <row r="57" spans="1:10" ht="15" x14ac:dyDescent="0.25">
      <c r="B57" s="27" t="s">
        <v>56</v>
      </c>
      <c r="C57" s="28"/>
      <c r="D57" s="102">
        <v>0</v>
      </c>
      <c r="E57" s="102">
        <v>1320204.2</v>
      </c>
      <c r="F57" s="30">
        <f t="shared" si="5"/>
        <v>1320204.2</v>
      </c>
      <c r="G57" s="102">
        <v>1166186.18</v>
      </c>
      <c r="H57" s="102">
        <v>1166186.18</v>
      </c>
      <c r="I57" s="31">
        <f t="shared" si="0"/>
        <v>154018.02000000002</v>
      </c>
    </row>
    <row r="58" spans="1:10" ht="15" x14ac:dyDescent="0.25">
      <c r="B58" s="109" t="s">
        <v>57</v>
      </c>
      <c r="C58" s="110"/>
      <c r="D58" s="102">
        <v>400000</v>
      </c>
      <c r="E58" s="102">
        <v>-400000</v>
      </c>
      <c r="F58" s="30">
        <f t="shared" si="5"/>
        <v>0</v>
      </c>
      <c r="G58" s="102">
        <v>0</v>
      </c>
      <c r="H58" s="102">
        <v>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1570000</v>
      </c>
      <c r="E60" s="102">
        <v>40781869.030000001</v>
      </c>
      <c r="F60" s="30">
        <f t="shared" si="5"/>
        <v>42351869.030000001</v>
      </c>
      <c r="G60" s="102">
        <v>34708776.020000003</v>
      </c>
      <c r="H60" s="102">
        <v>34708776.020000003</v>
      </c>
      <c r="I60" s="31">
        <f t="shared" si="0"/>
        <v>7643093.0099999979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200000</v>
      </c>
      <c r="E63" s="102">
        <v>89276</v>
      </c>
      <c r="F63" s="30">
        <f t="shared" si="5"/>
        <v>289276</v>
      </c>
      <c r="G63" s="102">
        <v>60516.79</v>
      </c>
      <c r="H63" s="102">
        <v>60516.79</v>
      </c>
      <c r="I63" s="31">
        <f t="shared" si="0"/>
        <v>228759.21</v>
      </c>
    </row>
    <row r="64" spans="1:10" s="36" customFormat="1" x14ac:dyDescent="0.2">
      <c r="A64" s="22"/>
      <c r="B64" s="34" t="s">
        <v>63</v>
      </c>
      <c r="C64" s="35"/>
      <c r="D64" s="23">
        <f>SUM(D65:D67)</f>
        <v>405893.92</v>
      </c>
      <c r="E64" s="23">
        <f>SUM(E65:E67)</f>
        <v>61055986.509999998</v>
      </c>
      <c r="F64" s="24">
        <f>SUM(F65:F67)</f>
        <v>61461880.43</v>
      </c>
      <c r="G64" s="25">
        <f>SUM(G65:G67)</f>
        <v>44635076.240000002</v>
      </c>
      <c r="H64" s="24">
        <f>SUM(H65:H67)</f>
        <v>44635076.240000002</v>
      </c>
      <c r="I64" s="25">
        <f t="shared" si="0"/>
        <v>16826804.189999998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4088743.68</v>
      </c>
      <c r="F65" s="30">
        <f>+D65+E65</f>
        <v>4088743.68</v>
      </c>
      <c r="G65" s="102">
        <v>2845257.53</v>
      </c>
      <c r="H65" s="102">
        <v>2845257.53</v>
      </c>
      <c r="I65" s="31">
        <f t="shared" si="0"/>
        <v>1243486.1500000004</v>
      </c>
    </row>
    <row r="66" spans="1:10" ht="15" x14ac:dyDescent="0.25">
      <c r="B66" s="109" t="s">
        <v>65</v>
      </c>
      <c r="C66" s="110"/>
      <c r="D66" s="102">
        <v>405893.92</v>
      </c>
      <c r="E66" s="102">
        <v>56967242.829999998</v>
      </c>
      <c r="F66" s="30">
        <f>+D66+E66</f>
        <v>57373136.75</v>
      </c>
      <c r="G66" s="102">
        <v>41789818.710000001</v>
      </c>
      <c r="H66" s="102">
        <v>41789818.710000001</v>
      </c>
      <c r="I66" s="31">
        <f t="shared" si="0"/>
        <v>15583318.039999999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6898400</v>
      </c>
      <c r="F106" s="44">
        <f>+F107+F115+F125+F135+F145+F155+F159+F167+F171</f>
        <v>6898400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6898400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6898400</v>
      </c>
      <c r="F125" s="44">
        <f>SUM(F126:F134)</f>
        <v>6898400</v>
      </c>
      <c r="G125" s="45">
        <f>SUM(G126:G134)</f>
        <v>0</v>
      </c>
      <c r="H125" s="44">
        <f>SUM(H126:H134)</f>
        <v>0</v>
      </c>
      <c r="I125" s="25">
        <f t="shared" si="9"/>
        <v>6898400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0</v>
      </c>
      <c r="F128" s="30">
        <f t="shared" si="12"/>
        <v>0</v>
      </c>
      <c r="G128" s="102">
        <v>0</v>
      </c>
      <c r="H128" s="102">
        <v>0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6898400</v>
      </c>
      <c r="F131" s="30">
        <f t="shared" si="12"/>
        <v>6898400</v>
      </c>
      <c r="G131" s="102">
        <v>0</v>
      </c>
      <c r="H131" s="102">
        <v>0</v>
      </c>
      <c r="I131" s="31">
        <f t="shared" si="9"/>
        <v>6898400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188431642.17999998</v>
      </c>
      <c r="E180" s="76">
        <f>+E15+E106</f>
        <v>76053995.310000002</v>
      </c>
      <c r="F180" s="77">
        <f>+F15+F106</f>
        <v>264485637.49000001</v>
      </c>
      <c r="G180" s="78">
        <f>+G15+G106</f>
        <v>205600972.84</v>
      </c>
      <c r="H180" s="77">
        <f>+H15+H106</f>
        <v>203292789.68000001</v>
      </c>
      <c r="I180" s="20">
        <f t="shared" si="14"/>
        <v>58884664.650000006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