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2 UNAQ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<sst xmlns="http://schemas.openxmlformats.org/spreadsheetml/2006/main" count="177" uniqueCount="97">
  <si>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</si>
  <si>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</si>
  <si>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</si>
  <si>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</si>
  <si>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</si>
  <si>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</si>
  <si>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</si>
  <si>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</si>
  <si>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</si>
  <si>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</si>
  <si>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</si>
  <si>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</si>
  <si>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</si>
  <si>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</si>
  <si>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</si>
  <si>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</si>
  <si>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</si>
  <si>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</si>
  <si>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</si>
  <si>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</si>
  <si>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</si>
  <si>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</si>
  <si>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</si>
  <si>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</si>
  <si>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</si>
  <si>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</si>
  <si>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</si>
  <si>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</si>
  <si>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</si>
  <si>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</si>
  <si>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</si>
  <si>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</si>
  <si>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</si>
  <si>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</si>
  <si>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</si>
  <si>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</si>
  <si>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</si>
  <si>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</si>
  <si>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</si>
  <si>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</si>
  <si>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</si>
  <si>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</si>
  <si>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</si>
  <si>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</si>
  <si>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</si>
  <si>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</si>
  <si>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</si>
  <si>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</si>
  <si>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</si>
  <si>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</si>
  <si>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</si>
  <si>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</si>
  <si>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</si>
  <si>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</si>
  <si>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</si>
  <si>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</si>
  <si>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</si>
  <si>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</si>
  <si>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</si>
  <si>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</si>
  <si>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</si>
  <si>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</si>
  <si>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</si>
  <si>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</si>
  <si>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</si>
  <si>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</si>
  <si>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</si>
  <si>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</si>
  <si>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</si>
  <si>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</si>
  <si>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</si>
  <si>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</si>
  <si>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</si>
  <si>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</si>
  <si>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</si>
  <si>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</si>
  <si>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</si>
  <si>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</si>
  <si>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</si>
  <si>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</si>
  <si>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</si>
  <si>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</si>
  <si>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</si>
  <si>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</si>
  <si>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</si>
  <si>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</si>
  <si>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</si>
  <si>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</si>
  <si>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</si>
  <si>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</si>
  <si>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</si>
  <si>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</si>
  <si>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</si>
  <si>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</si>
  <si>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</si>
  <si>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</si>
  <si>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Universidad Aeronáutica en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</si>
</sst>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103089846</v>
      </c>
      <c r="E15" s="18">
        <f>+E16+E24+E34+E44+E54+E64+E68+E76+E80</f>
        <v>20349122</v>
      </c>
      <c r="F15" s="19">
        <f>+F16+F24+F34+F44+F54+F64+F68+F76+F80</f>
        <v>123438968</v>
      </c>
      <c r="G15" s="20">
        <f>+G16+G24+G34+G44+G54+G64+G68+G76+G80</f>
        <v>122585396</v>
      </c>
      <c r="H15" s="20">
        <f>+H16+H24+H34+H44+H54+H64+H68+H76+H80</f>
        <v>120180369</v>
      </c>
      <c r="I15" s="20">
        <f>+F15-G15</f>
        <v>853572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63857610</v>
      </c>
      <c r="E16" s="23">
        <f>SUM(E17:E23)</f>
        <v>-2802037</v>
      </c>
      <c r="F16" s="24">
        <f>SUM(F17:F23)</f>
        <v>61055573</v>
      </c>
      <c r="G16" s="25">
        <f>SUM(G17:G23)</f>
        <v>61055573</v>
      </c>
      <c r="H16" s="24">
        <f>SUM(H17:H23)</f>
        <v>61055573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49998317</v>
      </c>
      <c r="E17" s="102">
        <v>-6149866</v>
      </c>
      <c r="F17" s="30">
        <f t="shared" ref="F17:F23" si="1">+D17+E17</f>
        <v>43848451</v>
      </c>
      <c r="G17" s="102">
        <v>43848451</v>
      </c>
      <c r="H17" s="102">
        <v>43848451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899794</v>
      </c>
      <c r="E18" s="102">
        <v>1807093</v>
      </c>
      <c r="F18" s="30">
        <f t="shared" si="1"/>
        <v>2706887</v>
      </c>
      <c r="G18" s="102">
        <v>2706887</v>
      </c>
      <c r="H18" s="102">
        <v>2706887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5481351</v>
      </c>
      <c r="E19" s="102">
        <v>564755</v>
      </c>
      <c r="F19" s="30">
        <f t="shared" si="1"/>
        <v>6046106</v>
      </c>
      <c r="G19" s="102">
        <v>6046106</v>
      </c>
      <c r="H19" s="102">
        <v>6046106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4768522</v>
      </c>
      <c r="E20" s="102">
        <v>-1360855</v>
      </c>
      <c r="F20" s="30">
        <f t="shared" si="1"/>
        <v>3407667</v>
      </c>
      <c r="G20" s="102">
        <v>3407667</v>
      </c>
      <c r="H20" s="102">
        <v>3407667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2709626</v>
      </c>
      <c r="E21" s="102">
        <v>2336836</v>
      </c>
      <c r="F21" s="30">
        <f t="shared" si="1"/>
        <v>5046462</v>
      </c>
      <c r="G21" s="102">
        <v>5046462</v>
      </c>
      <c r="H21" s="102">
        <v>5046462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0</v>
      </c>
      <c r="E22" s="102">
        <v>0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0</v>
      </c>
      <c r="E23" s="102">
        <v>0</v>
      </c>
      <c r="F23" s="30">
        <f t="shared" si="1"/>
        <v>0</v>
      </c>
      <c r="G23" s="102">
        <v>0</v>
      </c>
      <c r="H23" s="102">
        <v>0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3199800</v>
      </c>
      <c r="E24" s="23">
        <f>SUM(E25:E33)</f>
        <v>5637927</v>
      </c>
      <c r="F24" s="24">
        <f>SUM(F25:F33)</f>
        <v>8837727</v>
      </c>
      <c r="G24" s="25">
        <f>SUM(G25:G33)</f>
        <v>8837727</v>
      </c>
      <c r="H24" s="24">
        <f>SUM(H25:H33)</f>
        <v>7078884</v>
      </c>
      <c r="I24" s="25">
        <f>+F24-G24</f>
        <v>0</v>
      </c>
      <c r="J24" s="22"/>
    </row>
    <row r="25" spans="1:10" ht="15" x14ac:dyDescent="0.25">
      <c r="B25" s="27" t="s">
        <v>24</v>
      </c>
      <c r="C25" s="28"/>
      <c r="D25" s="102">
        <v>390200</v>
      </c>
      <c r="E25" s="102">
        <v>68747</v>
      </c>
      <c r="F25" s="30">
        <f t="shared" ref="F25:F33" si="2">+D25+E25</f>
        <v>458947</v>
      </c>
      <c r="G25" s="102">
        <v>458947</v>
      </c>
      <c r="H25" s="102">
        <v>458947</v>
      </c>
      <c r="I25" s="31">
        <f t="shared" si="0"/>
        <v>0</v>
      </c>
    </row>
    <row r="26" spans="1:10" ht="15" x14ac:dyDescent="0.25">
      <c r="B26" s="27" t="s">
        <v>25</v>
      </c>
      <c r="C26" s="28"/>
      <c r="D26" s="102">
        <v>125000</v>
      </c>
      <c r="E26" s="102">
        <v>144563</v>
      </c>
      <c r="F26" s="30">
        <f t="shared" si="2"/>
        <v>269563</v>
      </c>
      <c r="G26" s="102">
        <v>269563</v>
      </c>
      <c r="H26" s="102">
        <v>269563</v>
      </c>
      <c r="I26" s="31">
        <f t="shared" si="0"/>
        <v>0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233600</v>
      </c>
      <c r="E28" s="102">
        <v>209426</v>
      </c>
      <c r="F28" s="30">
        <f t="shared" si="2"/>
        <v>443026</v>
      </c>
      <c r="G28" s="102">
        <v>443026</v>
      </c>
      <c r="H28" s="102">
        <v>443026</v>
      </c>
      <c r="I28" s="31">
        <f t="shared" si="0"/>
        <v>0</v>
      </c>
    </row>
    <row r="29" spans="1:10" ht="15" x14ac:dyDescent="0.25">
      <c r="B29" s="109" t="s">
        <v>28</v>
      </c>
      <c r="C29" s="110"/>
      <c r="D29" s="102">
        <v>608400</v>
      </c>
      <c r="E29" s="102">
        <v>5082465</v>
      </c>
      <c r="F29" s="30">
        <f t="shared" si="2"/>
        <v>5690865</v>
      </c>
      <c r="G29" s="102">
        <v>5690865</v>
      </c>
      <c r="H29" s="102">
        <v>3932022</v>
      </c>
      <c r="I29" s="31">
        <f t="shared" si="0"/>
        <v>0</v>
      </c>
    </row>
    <row r="30" spans="1:10" ht="15" x14ac:dyDescent="0.25">
      <c r="B30" s="27" t="s">
        <v>29</v>
      </c>
      <c r="C30" s="28"/>
      <c r="D30" s="102">
        <v>929800</v>
      </c>
      <c r="E30" s="102">
        <v>41501</v>
      </c>
      <c r="F30" s="30">
        <f t="shared" si="2"/>
        <v>971301</v>
      </c>
      <c r="G30" s="102">
        <v>971301</v>
      </c>
      <c r="H30" s="102">
        <v>971301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584000</v>
      </c>
      <c r="E31" s="102">
        <v>-654</v>
      </c>
      <c r="F31" s="30">
        <f t="shared" si="2"/>
        <v>583346</v>
      </c>
      <c r="G31" s="102">
        <v>583346</v>
      </c>
      <c r="H31" s="102">
        <v>583346</v>
      </c>
      <c r="I31" s="31">
        <f t="shared" si="0"/>
        <v>0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328800</v>
      </c>
      <c r="E33" s="102">
        <v>91879</v>
      </c>
      <c r="F33" s="30">
        <f t="shared" si="2"/>
        <v>420679</v>
      </c>
      <c r="G33" s="102">
        <v>420679</v>
      </c>
      <c r="H33" s="102">
        <v>420679</v>
      </c>
      <c r="I33" s="31">
        <f t="shared" si="0"/>
        <v>0</v>
      </c>
    </row>
    <row r="34" spans="1:10" s="36" customFormat="1" x14ac:dyDescent="0.2">
      <c r="A34" s="22"/>
      <c r="B34" s="34" t="s">
        <v>33</v>
      </c>
      <c r="C34" s="35"/>
      <c r="D34" s="23">
        <f>SUM(D35:D43)</f>
        <v>34368812</v>
      </c>
      <c r="E34" s="23">
        <f>SUM(E35:E43)</f>
        <v>15012901</v>
      </c>
      <c r="F34" s="24">
        <f>SUM(F35:F43)</f>
        <v>49381713</v>
      </c>
      <c r="G34" s="25">
        <f>SUM(G35:G43)</f>
        <v>48528141</v>
      </c>
      <c r="H34" s="24">
        <f>SUM(H35:H43)</f>
        <v>47881957</v>
      </c>
      <c r="I34" s="25">
        <f t="shared" si="0"/>
        <v>853572</v>
      </c>
      <c r="J34" s="22"/>
    </row>
    <row r="35" spans="1:10" ht="15" x14ac:dyDescent="0.25">
      <c r="B35" s="27" t="s">
        <v>34</v>
      </c>
      <c r="C35" s="28"/>
      <c r="D35" s="102">
        <v>2639300</v>
      </c>
      <c r="E35" s="102">
        <v>-1199186</v>
      </c>
      <c r="F35" s="30">
        <f t="shared" ref="F35:F43" si="3">+D35+E35</f>
        <v>1440114</v>
      </c>
      <c r="G35" s="102">
        <v>1440114</v>
      </c>
      <c r="H35" s="102">
        <v>1440114</v>
      </c>
      <c r="I35" s="31">
        <f t="shared" si="0"/>
        <v>0</v>
      </c>
    </row>
    <row r="36" spans="1:10" ht="15" x14ac:dyDescent="0.25">
      <c r="B36" s="109" t="s">
        <v>35</v>
      </c>
      <c r="C36" s="110"/>
      <c r="D36" s="102">
        <v>1930400</v>
      </c>
      <c r="E36" s="102">
        <v>-248244</v>
      </c>
      <c r="F36" s="30">
        <f t="shared" si="3"/>
        <v>1682156</v>
      </c>
      <c r="G36" s="102">
        <v>1682156</v>
      </c>
      <c r="H36" s="102">
        <v>1682156</v>
      </c>
      <c r="I36" s="31">
        <f t="shared" si="0"/>
        <v>0</v>
      </c>
    </row>
    <row r="37" spans="1:10" ht="15" x14ac:dyDescent="0.25">
      <c r="B37" s="27" t="s">
        <v>36</v>
      </c>
      <c r="C37" s="28"/>
      <c r="D37" s="102">
        <v>19713300</v>
      </c>
      <c r="E37" s="102">
        <v>1027824</v>
      </c>
      <c r="F37" s="30">
        <f t="shared" si="3"/>
        <v>20741124</v>
      </c>
      <c r="G37" s="102">
        <v>19887552</v>
      </c>
      <c r="H37" s="102">
        <v>19241368</v>
      </c>
      <c r="I37" s="31">
        <f t="shared" si="0"/>
        <v>853572</v>
      </c>
    </row>
    <row r="38" spans="1:10" ht="15" x14ac:dyDescent="0.25">
      <c r="B38" s="27" t="s">
        <v>37</v>
      </c>
      <c r="C38" s="28"/>
      <c r="D38" s="102">
        <v>601000</v>
      </c>
      <c r="E38" s="102">
        <v>40022</v>
      </c>
      <c r="F38" s="30">
        <f t="shared" si="3"/>
        <v>641022</v>
      </c>
      <c r="G38" s="102">
        <v>641022</v>
      </c>
      <c r="H38" s="102">
        <v>641022</v>
      </c>
      <c r="I38" s="31">
        <f t="shared" si="0"/>
        <v>0</v>
      </c>
    </row>
    <row r="39" spans="1:10" ht="15" x14ac:dyDescent="0.25">
      <c r="B39" s="27" t="s">
        <v>38</v>
      </c>
      <c r="C39" s="28"/>
      <c r="D39" s="102">
        <v>4858800</v>
      </c>
      <c r="E39" s="102">
        <v>6540421</v>
      </c>
      <c r="F39" s="30">
        <f t="shared" si="3"/>
        <v>11399221</v>
      </c>
      <c r="G39" s="102">
        <v>11399221</v>
      </c>
      <c r="H39" s="102">
        <v>11399221</v>
      </c>
      <c r="I39" s="31">
        <f t="shared" si="0"/>
        <v>0</v>
      </c>
    </row>
    <row r="40" spans="1:10" ht="15" x14ac:dyDescent="0.25">
      <c r="B40" s="27" t="s">
        <v>39</v>
      </c>
      <c r="C40" s="28"/>
      <c r="D40" s="102">
        <v>200000</v>
      </c>
      <c r="E40" s="102">
        <v>-999</v>
      </c>
      <c r="F40" s="30">
        <f t="shared" si="3"/>
        <v>199001</v>
      </c>
      <c r="G40" s="102">
        <v>199001</v>
      </c>
      <c r="H40" s="102">
        <v>199001</v>
      </c>
      <c r="I40" s="31">
        <f t="shared" si="0"/>
        <v>0</v>
      </c>
    </row>
    <row r="41" spans="1:10" ht="15" x14ac:dyDescent="0.25">
      <c r="B41" s="27" t="s">
        <v>40</v>
      </c>
      <c r="C41" s="28"/>
      <c r="D41" s="102">
        <v>2095977</v>
      </c>
      <c r="E41" s="102">
        <v>-328956</v>
      </c>
      <c r="F41" s="30">
        <f t="shared" si="3"/>
        <v>1767021</v>
      </c>
      <c r="G41" s="102">
        <v>1767021</v>
      </c>
      <c r="H41" s="102">
        <v>1767021</v>
      </c>
      <c r="I41" s="31">
        <f t="shared" si="0"/>
        <v>0</v>
      </c>
    </row>
    <row r="42" spans="1:10" ht="15" x14ac:dyDescent="0.25">
      <c r="B42" s="27" t="s">
        <v>41</v>
      </c>
      <c r="C42" s="28"/>
      <c r="D42" s="102">
        <v>1573400</v>
      </c>
      <c r="E42" s="102">
        <v>7394479</v>
      </c>
      <c r="F42" s="30">
        <f t="shared" si="3"/>
        <v>8967879</v>
      </c>
      <c r="G42" s="102">
        <v>8967879</v>
      </c>
      <c r="H42" s="102">
        <v>8967879</v>
      </c>
      <c r="I42" s="31">
        <f t="shared" si="0"/>
        <v>0</v>
      </c>
    </row>
    <row r="43" spans="1:10" ht="15" x14ac:dyDescent="0.25">
      <c r="B43" s="27" t="s">
        <v>42</v>
      </c>
      <c r="C43" s="28"/>
      <c r="D43" s="102">
        <v>756635</v>
      </c>
      <c r="E43" s="102">
        <v>1787540</v>
      </c>
      <c r="F43" s="30">
        <f t="shared" si="3"/>
        <v>2544175</v>
      </c>
      <c r="G43" s="102">
        <v>2544175</v>
      </c>
      <c r="H43" s="102">
        <v>2544175</v>
      </c>
      <c r="I43" s="31">
        <f t="shared" si="0"/>
        <v>0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1663624</v>
      </c>
      <c r="E44" s="37">
        <f>+E45+E46+E47+E48+E49+E50+E51+E52+E53</f>
        <v>13768</v>
      </c>
      <c r="F44" s="38">
        <f>+F45+F46+F47+F48+F49+F50+F51+F52+F53</f>
        <v>1677392</v>
      </c>
      <c r="G44" s="38">
        <f>+G45+G46+G47+G48+G49+G50+G51+G52+G53</f>
        <v>1677392</v>
      </c>
      <c r="H44" s="38">
        <f>+H45+H46+H47+H48+H49+H50+H51+H52+H53</f>
        <v>1677392</v>
      </c>
      <c r="I44" s="25">
        <f>+F44-G44</f>
        <v>0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1663624</v>
      </c>
      <c r="E48" s="102">
        <v>13768</v>
      </c>
      <c r="F48" s="30">
        <f t="shared" si="4"/>
        <v>1677392</v>
      </c>
      <c r="G48" s="102">
        <v>1677392</v>
      </c>
      <c r="H48" s="102">
        <v>1677392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0</v>
      </c>
      <c r="E49" s="102">
        <v>0</v>
      </c>
      <c r="F49" s="30">
        <f t="shared" si="4"/>
        <v>0</v>
      </c>
      <c r="G49" s="102">
        <v>0</v>
      </c>
      <c r="H49" s="102">
        <v>0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2486563</v>
      </c>
      <c r="F54" s="40">
        <f>SUM(F55:F63)</f>
        <v>2486563</v>
      </c>
      <c r="G54" s="41">
        <f>SUM(G55:G63)</f>
        <v>2486563</v>
      </c>
      <c r="H54" s="40">
        <f>SUM(H55:H63)</f>
        <v>2486563</v>
      </c>
      <c r="I54" s="25">
        <f t="shared" si="0"/>
        <v>0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2233142</v>
      </c>
      <c r="F55" s="30">
        <f t="shared" ref="F55:F63" si="5">+D55+E55</f>
        <v>2233142</v>
      </c>
      <c r="G55" s="102">
        <v>2233142</v>
      </c>
      <c r="H55" s="102">
        <v>2233142</v>
      </c>
      <c r="I55" s="31">
        <f t="shared" si="0"/>
        <v>0</v>
      </c>
    </row>
    <row r="56" spans="1:10" ht="15" x14ac:dyDescent="0.25">
      <c r="B56" s="27" t="s">
        <v>55</v>
      </c>
      <c r="C56" s="28"/>
      <c r="D56" s="102">
        <v>0</v>
      </c>
      <c r="E56" s="102">
        <v>48431</v>
      </c>
      <c r="F56" s="30">
        <f t="shared" si="5"/>
        <v>48431</v>
      </c>
      <c r="G56" s="102">
        <v>48431</v>
      </c>
      <c r="H56" s="102">
        <v>48431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204990</v>
      </c>
      <c r="F58" s="30">
        <f t="shared" si="5"/>
        <v>204990</v>
      </c>
      <c r="G58" s="102">
        <v>204990</v>
      </c>
      <c r="H58" s="102">
        <v>204990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0</v>
      </c>
      <c r="F60" s="30">
        <f t="shared" si="5"/>
        <v>0</v>
      </c>
      <c r="G60" s="102">
        <v>0</v>
      </c>
      <c r="H60" s="102">
        <v>0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59770989</v>
      </c>
      <c r="E106" s="43">
        <f>+E107+E115+E125+E135+E145+E155+E159+E167+E171</f>
        <v>29197719</v>
      </c>
      <c r="F106" s="44">
        <f>+F107+F115+F125+F135+F145+F155+F159+F167+F171</f>
        <v>88968708</v>
      </c>
      <c r="G106" s="45">
        <f>+G107+G115+G125+G135+G145+G155+G159+G167+G171</f>
        <v>87175331</v>
      </c>
      <c r="H106" s="44">
        <f>+H107+H115+H125+H135+H145+H155+H159+H167+H171</f>
        <v>87175331</v>
      </c>
      <c r="I106" s="25">
        <f>+F106-G106</f>
        <v>1793377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39002941</v>
      </c>
      <c r="E107" s="43">
        <f>SUM(E108:E114)</f>
        <v>-3881447</v>
      </c>
      <c r="F107" s="44">
        <f>SUM(F108:F114)</f>
        <v>35121494</v>
      </c>
      <c r="G107" s="45">
        <f>SUM(G108:G114)</f>
        <v>35121494</v>
      </c>
      <c r="H107" s="44">
        <f>SUM(H108:H114)</f>
        <v>35121494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23837703</v>
      </c>
      <c r="E109" s="102">
        <v>-1532806</v>
      </c>
      <c r="F109" s="30">
        <f t="shared" si="10"/>
        <v>22304897</v>
      </c>
      <c r="G109" s="102">
        <v>22304897</v>
      </c>
      <c r="H109" s="102">
        <v>22304897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7849098</v>
      </c>
      <c r="E110" s="102">
        <v>-1721863</v>
      </c>
      <c r="F110" s="30">
        <f t="shared" si="10"/>
        <v>6127235</v>
      </c>
      <c r="G110" s="102">
        <v>6127235</v>
      </c>
      <c r="H110" s="102">
        <v>6127235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4678519</v>
      </c>
      <c r="E111" s="102">
        <v>-376550</v>
      </c>
      <c r="F111" s="30">
        <f t="shared" si="10"/>
        <v>4301969</v>
      </c>
      <c r="G111" s="102">
        <v>4301969</v>
      </c>
      <c r="H111" s="102">
        <v>4301969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2637621</v>
      </c>
      <c r="E112" s="102">
        <v>-250228</v>
      </c>
      <c r="F112" s="30">
        <f t="shared" si="10"/>
        <v>2387393</v>
      </c>
      <c r="G112" s="102">
        <v>2387393</v>
      </c>
      <c r="H112" s="102">
        <v>2387393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2828200</v>
      </c>
      <c r="E115" s="43">
        <f>SUM(E116:E124)</f>
        <v>11607789</v>
      </c>
      <c r="F115" s="44">
        <f>SUM(F116:F124)</f>
        <v>14435989</v>
      </c>
      <c r="G115" s="45">
        <f>SUM(G116:G124)</f>
        <v>14435989</v>
      </c>
      <c r="H115" s="44">
        <f>SUM(H116:H124)</f>
        <v>14435989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273400</v>
      </c>
      <c r="E116" s="102">
        <v>5654</v>
      </c>
      <c r="F116" s="30">
        <f t="shared" ref="F116:F124" si="11">+D116+E116</f>
        <v>279054</v>
      </c>
      <c r="G116" s="102">
        <v>279054</v>
      </c>
      <c r="H116" s="102">
        <v>279054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125000</v>
      </c>
      <c r="E117" s="102">
        <v>-6076</v>
      </c>
      <c r="F117" s="30">
        <f t="shared" si="11"/>
        <v>118924</v>
      </c>
      <c r="G117" s="102">
        <v>118924</v>
      </c>
      <c r="H117" s="102">
        <v>118924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600000</v>
      </c>
      <c r="E120" s="102">
        <v>9775948</v>
      </c>
      <c r="F120" s="30">
        <f t="shared" si="11"/>
        <v>10375948</v>
      </c>
      <c r="G120" s="102">
        <v>10375948</v>
      </c>
      <c r="H120" s="102">
        <v>10375948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929800</v>
      </c>
      <c r="E121" s="102">
        <v>372010</v>
      </c>
      <c r="F121" s="30">
        <f t="shared" si="11"/>
        <v>1301810</v>
      </c>
      <c r="G121" s="102">
        <v>1301810</v>
      </c>
      <c r="H121" s="102">
        <v>1301810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400000</v>
      </c>
      <c r="E122" s="102">
        <v>78744</v>
      </c>
      <c r="F122" s="30">
        <f t="shared" si="11"/>
        <v>478744</v>
      </c>
      <c r="G122" s="102">
        <v>478744</v>
      </c>
      <c r="H122" s="102">
        <v>478744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500000</v>
      </c>
      <c r="E124" s="102">
        <v>1381509</v>
      </c>
      <c r="F124" s="30">
        <f t="shared" si="11"/>
        <v>1881509</v>
      </c>
      <c r="G124" s="102">
        <v>1881509</v>
      </c>
      <c r="H124" s="102">
        <v>1881509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17939848</v>
      </c>
      <c r="E125" s="43">
        <f>SUM(E126:E134)</f>
        <v>15436443</v>
      </c>
      <c r="F125" s="44">
        <f>SUM(F126:F134)</f>
        <v>33376291</v>
      </c>
      <c r="G125" s="45">
        <f>SUM(G126:G134)</f>
        <v>31582914</v>
      </c>
      <c r="H125" s="44">
        <f>SUM(H126:H134)</f>
        <v>31582914</v>
      </c>
      <c r="I125" s="25">
        <f t="shared" si="9"/>
        <v>1793377</v>
      </c>
      <c r="J125" s="22"/>
    </row>
    <row r="126" spans="1:10" ht="15" x14ac:dyDescent="0.25">
      <c r="B126" s="32" t="s">
        <v>34</v>
      </c>
      <c r="C126" s="33"/>
      <c r="D126" s="102">
        <v>1582501</v>
      </c>
      <c r="E126" s="102">
        <v>48846</v>
      </c>
      <c r="F126" s="30">
        <f t="shared" ref="F126:F134" si="12">+D126+E126</f>
        <v>1631347</v>
      </c>
      <c r="G126" s="102">
        <v>1631347</v>
      </c>
      <c r="H126" s="102">
        <v>1631347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1897000</v>
      </c>
      <c r="E127" s="102">
        <v>-133111</v>
      </c>
      <c r="F127" s="30">
        <f t="shared" si="12"/>
        <v>1763889</v>
      </c>
      <c r="G127" s="102">
        <v>1763889</v>
      </c>
      <c r="H127" s="102">
        <v>1763889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5420000</v>
      </c>
      <c r="E128" s="102">
        <v>9259846</v>
      </c>
      <c r="F128" s="30">
        <f t="shared" si="12"/>
        <v>14679846</v>
      </c>
      <c r="G128" s="102">
        <v>12886469</v>
      </c>
      <c r="H128" s="102">
        <v>12886469</v>
      </c>
      <c r="I128" s="31">
        <f t="shared" si="9"/>
        <v>1793377</v>
      </c>
    </row>
    <row r="129" spans="1:10" ht="15" x14ac:dyDescent="0.25">
      <c r="B129" s="109" t="s">
        <v>37</v>
      </c>
      <c r="C129" s="110"/>
      <c r="D129" s="102">
        <v>1085000</v>
      </c>
      <c r="E129" s="102">
        <v>-135742</v>
      </c>
      <c r="F129" s="30">
        <f t="shared" si="12"/>
        <v>949258</v>
      </c>
      <c r="G129" s="102">
        <v>949258</v>
      </c>
      <c r="H129" s="102">
        <v>949258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4454562</v>
      </c>
      <c r="E130" s="102">
        <v>3310211</v>
      </c>
      <c r="F130" s="30">
        <f t="shared" si="12"/>
        <v>7764773</v>
      </c>
      <c r="G130" s="102">
        <v>7764773</v>
      </c>
      <c r="H130" s="102">
        <v>7764773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400000</v>
      </c>
      <c r="E131" s="102">
        <v>-239888</v>
      </c>
      <c r="F131" s="30">
        <f t="shared" si="12"/>
        <v>160112</v>
      </c>
      <c r="G131" s="102">
        <v>160112</v>
      </c>
      <c r="H131" s="102">
        <v>160112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182157</v>
      </c>
      <c r="F132" s="30">
        <f t="shared" si="12"/>
        <v>182157</v>
      </c>
      <c r="G132" s="102">
        <v>182157</v>
      </c>
      <c r="H132" s="102">
        <v>182157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800000</v>
      </c>
      <c r="E133" s="102">
        <v>1174645</v>
      </c>
      <c r="F133" s="30">
        <f t="shared" si="12"/>
        <v>1974645</v>
      </c>
      <c r="G133" s="102">
        <v>1974645</v>
      </c>
      <c r="H133" s="102">
        <v>1974645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2300785</v>
      </c>
      <c r="E134" s="102">
        <v>1969479</v>
      </c>
      <c r="F134" s="30">
        <f t="shared" si="12"/>
        <v>4270264</v>
      </c>
      <c r="G134" s="102">
        <v>4270264</v>
      </c>
      <c r="H134" s="102">
        <v>4270264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6034934</v>
      </c>
      <c r="F145" s="38">
        <f>SUM(F146:F154)</f>
        <v>6034934</v>
      </c>
      <c r="G145" s="42">
        <f>SUM(G146:G154)</f>
        <v>6034934</v>
      </c>
      <c r="H145" s="38">
        <f>SUM(H146:H154)</f>
        <v>6034934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2613005</v>
      </c>
      <c r="F146" s="30">
        <f t="shared" ref="F146:F154" si="15">+D146+E146</f>
        <v>2613005</v>
      </c>
      <c r="G146" s="102">
        <v>2613005</v>
      </c>
      <c r="H146" s="102">
        <v>2613005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888375</v>
      </c>
      <c r="F147" s="30">
        <f t="shared" si="15"/>
        <v>888375</v>
      </c>
      <c r="G147" s="102">
        <v>888375</v>
      </c>
      <c r="H147" s="102">
        <v>888375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2533554</v>
      </c>
      <c r="F151" s="30">
        <f t="shared" si="15"/>
        <v>2533554</v>
      </c>
      <c r="G151" s="102">
        <v>2533554</v>
      </c>
      <c r="H151" s="102">
        <v>2533554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162860835</v>
      </c>
      <c r="E180" s="76">
        <f>+E15+E106</f>
        <v>49546841</v>
      </c>
      <c r="F180" s="77">
        <f>+F15+F106</f>
        <v>212407676</v>
      </c>
      <c r="G180" s="78">
        <f>+G15+G106</f>
        <v>209760727</v>
      </c>
      <c r="H180" s="77">
        <f>+H15+H106</f>
        <v>207355700</v>
      </c>
      <c r="I180" s="20">
        <f t="shared" si="14"/>
        <v>2646949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