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1 UPQ    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<sst xmlns="http://schemas.openxmlformats.org/spreadsheetml/2006/main" count="177" uniqueCount="97">
  <si>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</si>
  <si>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</si>
  <si>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</si>
  <si>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</si>
  <si>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</si>
  <si>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</si>
  <si>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</si>
  <si>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</si>
  <si>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</si>
  <si>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</si>
  <si>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</si>
  <si>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</si>
  <si>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</si>
  <si>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</si>
  <si>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</si>
  <si>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</si>
  <si>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</si>
  <si>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</si>
  <si>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</si>
  <si>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</si>
  <si>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</si>
  <si>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</si>
  <si>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</si>
  <si>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</si>
  <si>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</si>
  <si>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</si>
  <si>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</si>
  <si>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</si>
  <si>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</si>
  <si>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</si>
  <si>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</si>
  <si>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</si>
  <si>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</si>
  <si>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</si>
  <si>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</si>
  <si>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</si>
  <si>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</si>
  <si>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</si>
  <si>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</si>
  <si>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</si>
  <si>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</si>
  <si>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</si>
  <si>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</si>
  <si>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</si>
  <si>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</si>
  <si>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</si>
  <si>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</si>
  <si>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</si>
  <si>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</si>
  <si>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</si>
  <si>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</si>
  <si>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</si>
  <si>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</si>
  <si>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</si>
  <si>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</si>
  <si>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</si>
  <si>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</si>
  <si>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</si>
  <si>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</si>
  <si>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</si>
  <si>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</si>
  <si>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</si>
  <si>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</si>
  <si>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</si>
  <si>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</si>
  <si>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</si>
  <si>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</si>
  <si>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</si>
  <si>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</si>
  <si>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</si>
  <si>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</si>
  <si>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</si>
  <si>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</si>
  <si>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</si>
  <si>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</si>
  <si>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</si>
  <si>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</si>
  <si>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</si>
  <si>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</si>
  <si>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</si>
  <si>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</si>
  <si>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</si>
  <si>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</si>
  <si>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</si>
  <si>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</si>
  <si>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</si>
  <si>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</si>
  <si>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</si>
  <si>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</si>
  <si>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</si>
  <si>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</si>
  <si>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</si>
  <si>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</si>
  <si>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</si>
  <si>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</si>
  <si>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</si>
  <si>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Universidad Politécnica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</si>
</sst>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53543078</v>
      </c>
      <c r="E15" s="18">
        <f>+E16+E24+E34+E44+E54+E64+E68+E76+E80</f>
        <v>16510994</v>
      </c>
      <c r="F15" s="19">
        <f>+F16+F24+F34+F44+F54+F64+F68+F76+F80</f>
        <v>70054072</v>
      </c>
      <c r="G15" s="20">
        <f>+G16+G24+G34+G44+G54+G64+G68+G76+G80</f>
        <v>63336182</v>
      </c>
      <c r="H15" s="20">
        <f>+H16+H24+H34+H44+H54+H64+H68+H76+H80</f>
        <v>63086038</v>
      </c>
      <c r="I15" s="20">
        <f>+F15-G15</f>
        <v>6717890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36586135</v>
      </c>
      <c r="E16" s="23">
        <f>SUM(E17:E23)</f>
        <v>-447972</v>
      </c>
      <c r="F16" s="24">
        <f>SUM(F17:F23)</f>
        <v>36138163</v>
      </c>
      <c r="G16" s="25">
        <f>SUM(G17:G23)</f>
        <v>36138163</v>
      </c>
      <c r="H16" s="24">
        <f>SUM(H17:H23)</f>
        <v>36097068</v>
      </c>
      <c r="I16" s="25">
        <f t="shared" ref="I16:I79" si="0">+F16-G16</f>
        <v>0</v>
      </c>
      <c r="J16" s="22"/>
    </row>
    <row r="17" spans="1:10" ht="15" x14ac:dyDescent="0.25">
      <c r="B17" s="27" t="s">
        <v>16</v>
      </c>
      <c r="C17" s="28"/>
      <c r="D17" s="102">
        <v>23873875</v>
      </c>
      <c r="E17" s="102">
        <v>-1834275</v>
      </c>
      <c r="F17" s="30">
        <f t="shared" ref="F17:F23" si="1">+D17+E17</f>
        <v>22039600</v>
      </c>
      <c r="G17" s="102">
        <v>22039600</v>
      </c>
      <c r="H17" s="102">
        <v>22028004</v>
      </c>
      <c r="I17" s="31">
        <f t="shared" si="0"/>
        <v>0</v>
      </c>
    </row>
    <row r="18" spans="1:10" ht="15" x14ac:dyDescent="0.25">
      <c r="B18" s="27" t="s">
        <v>17</v>
      </c>
      <c r="C18" s="28"/>
      <c r="D18" s="102">
        <v>0</v>
      </c>
      <c r="E18" s="102">
        <v>1853850</v>
      </c>
      <c r="F18" s="30">
        <f t="shared" si="1"/>
        <v>1853850</v>
      </c>
      <c r="G18" s="102">
        <v>1853850</v>
      </c>
      <c r="H18" s="102">
        <v>1853850</v>
      </c>
      <c r="I18" s="31">
        <f t="shared" si="0"/>
        <v>0</v>
      </c>
    </row>
    <row r="19" spans="1:10" ht="15" x14ac:dyDescent="0.25">
      <c r="B19" s="27" t="s">
        <v>18</v>
      </c>
      <c r="C19" s="28"/>
      <c r="D19" s="102">
        <v>6191853</v>
      </c>
      <c r="E19" s="102">
        <v>-307168</v>
      </c>
      <c r="F19" s="30">
        <f t="shared" si="1"/>
        <v>5884685</v>
      </c>
      <c r="G19" s="102">
        <v>5884685</v>
      </c>
      <c r="H19" s="102">
        <v>5855361</v>
      </c>
      <c r="I19" s="31">
        <f t="shared" si="0"/>
        <v>0</v>
      </c>
    </row>
    <row r="20" spans="1:10" ht="15" x14ac:dyDescent="0.25">
      <c r="B20" s="27" t="s">
        <v>19</v>
      </c>
      <c r="C20" s="28"/>
      <c r="D20" s="102">
        <v>3387200</v>
      </c>
      <c r="E20" s="102">
        <v>631848</v>
      </c>
      <c r="F20" s="30">
        <f t="shared" si="1"/>
        <v>4019048</v>
      </c>
      <c r="G20" s="102">
        <v>4019048</v>
      </c>
      <c r="H20" s="102">
        <v>4019048</v>
      </c>
      <c r="I20" s="31">
        <f t="shared" si="0"/>
        <v>0</v>
      </c>
    </row>
    <row r="21" spans="1:10" ht="15" x14ac:dyDescent="0.25">
      <c r="B21" s="27" t="s">
        <v>20</v>
      </c>
      <c r="C21" s="28"/>
      <c r="D21" s="102">
        <v>1421943</v>
      </c>
      <c r="E21" s="102">
        <v>759915</v>
      </c>
      <c r="F21" s="30">
        <f t="shared" si="1"/>
        <v>2181858</v>
      </c>
      <c r="G21" s="102">
        <v>2181858</v>
      </c>
      <c r="H21" s="102">
        <v>2181683</v>
      </c>
      <c r="I21" s="31">
        <f t="shared" si="0"/>
        <v>0</v>
      </c>
    </row>
    <row r="22" spans="1:10" ht="15" x14ac:dyDescent="0.25">
      <c r="B22" s="32" t="s">
        <v>21</v>
      </c>
      <c r="C22" s="33"/>
      <c r="D22" s="102">
        <v>1551264</v>
      </c>
      <c r="E22" s="102">
        <v>-1551264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160000</v>
      </c>
      <c r="E23" s="102">
        <v>-878</v>
      </c>
      <c r="F23" s="30">
        <f t="shared" si="1"/>
        <v>159122</v>
      </c>
      <c r="G23" s="102">
        <v>159122</v>
      </c>
      <c r="H23" s="102">
        <v>159122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3585580</v>
      </c>
      <c r="E24" s="23">
        <f>SUM(E25:E33)</f>
        <v>2208785</v>
      </c>
      <c r="F24" s="24">
        <f>SUM(F25:F33)</f>
        <v>5794365</v>
      </c>
      <c r="G24" s="25">
        <f>SUM(G25:G33)</f>
        <v>4747078</v>
      </c>
      <c r="H24" s="24">
        <f>SUM(H25:H33)</f>
        <v>4725402</v>
      </c>
      <c r="I24" s="25">
        <f>+F24-G24</f>
        <v>1047287</v>
      </c>
      <c r="J24" s="22"/>
    </row>
    <row r="25" spans="1:10" ht="15" x14ac:dyDescent="0.25">
      <c r="B25" s="27" t="s">
        <v>24</v>
      </c>
      <c r="C25" s="28"/>
      <c r="D25" s="102">
        <v>654580</v>
      </c>
      <c r="E25" s="102">
        <v>2309076</v>
      </c>
      <c r="F25" s="30">
        <f t="shared" ref="F25:F33" si="2">+D25+E25</f>
        <v>2963656</v>
      </c>
      <c r="G25" s="102">
        <v>1916369</v>
      </c>
      <c r="H25" s="102">
        <v>1903394</v>
      </c>
      <c r="I25" s="31">
        <f t="shared" si="0"/>
        <v>1047287</v>
      </c>
    </row>
    <row r="26" spans="1:10" ht="15" x14ac:dyDescent="0.25">
      <c r="B26" s="27" t="s">
        <v>25</v>
      </c>
      <c r="C26" s="28"/>
      <c r="D26" s="102">
        <v>200000</v>
      </c>
      <c r="E26" s="102">
        <v>74424</v>
      </c>
      <c r="F26" s="30">
        <f t="shared" si="2"/>
        <v>274424</v>
      </c>
      <c r="G26" s="102">
        <v>274424</v>
      </c>
      <c r="H26" s="102">
        <v>274424</v>
      </c>
      <c r="I26" s="31">
        <f t="shared" si="0"/>
        <v>0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387000</v>
      </c>
      <c r="E28" s="102">
        <v>368238</v>
      </c>
      <c r="F28" s="30">
        <f t="shared" si="2"/>
        <v>755238</v>
      </c>
      <c r="G28" s="102">
        <v>755238</v>
      </c>
      <c r="H28" s="102">
        <v>755238</v>
      </c>
      <c r="I28" s="31">
        <f t="shared" si="0"/>
        <v>0</v>
      </c>
    </row>
    <row r="29" spans="1:10" ht="15" x14ac:dyDescent="0.25">
      <c r="B29" s="109" t="s">
        <v>28</v>
      </c>
      <c r="C29" s="110"/>
      <c r="D29" s="102">
        <v>103000</v>
      </c>
      <c r="E29" s="102">
        <v>101172</v>
      </c>
      <c r="F29" s="30">
        <f t="shared" si="2"/>
        <v>204172</v>
      </c>
      <c r="G29" s="102">
        <v>204172</v>
      </c>
      <c r="H29" s="102">
        <v>196493</v>
      </c>
      <c r="I29" s="31">
        <f t="shared" si="0"/>
        <v>0</v>
      </c>
    </row>
    <row r="30" spans="1:10" ht="15" x14ac:dyDescent="0.25">
      <c r="B30" s="27" t="s">
        <v>29</v>
      </c>
      <c r="C30" s="28"/>
      <c r="D30" s="102">
        <v>1500000</v>
      </c>
      <c r="E30" s="102">
        <v>-453600</v>
      </c>
      <c r="F30" s="30">
        <f t="shared" si="2"/>
        <v>1046400</v>
      </c>
      <c r="G30" s="102">
        <v>1046400</v>
      </c>
      <c r="H30" s="102">
        <v>1046074</v>
      </c>
      <c r="I30" s="31">
        <f t="shared" si="0"/>
        <v>0</v>
      </c>
    </row>
    <row r="31" spans="1:10" ht="15" x14ac:dyDescent="0.25">
      <c r="B31" s="109" t="s">
        <v>30</v>
      </c>
      <c r="C31" s="110"/>
      <c r="D31" s="102">
        <v>193000</v>
      </c>
      <c r="E31" s="102">
        <v>80975</v>
      </c>
      <c r="F31" s="30">
        <f t="shared" si="2"/>
        <v>273975</v>
      </c>
      <c r="G31" s="102">
        <v>273975</v>
      </c>
      <c r="H31" s="102">
        <v>273279</v>
      </c>
      <c r="I31" s="31">
        <f t="shared" si="0"/>
        <v>0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548000</v>
      </c>
      <c r="E33" s="102">
        <v>-271500</v>
      </c>
      <c r="F33" s="30">
        <f t="shared" si="2"/>
        <v>276500</v>
      </c>
      <c r="G33" s="102">
        <v>276500</v>
      </c>
      <c r="H33" s="102">
        <v>276500</v>
      </c>
      <c r="I33" s="31">
        <f t="shared" si="0"/>
        <v>0</v>
      </c>
    </row>
    <row r="34" spans="1:10" s="36" customFormat="1" x14ac:dyDescent="0.2">
      <c r="A34" s="22"/>
      <c r="B34" s="34" t="s">
        <v>33</v>
      </c>
      <c r="C34" s="35"/>
      <c r="D34" s="23">
        <f>SUM(D35:D43)</f>
        <v>10200799</v>
      </c>
      <c r="E34" s="23">
        <f>SUM(E35:E43)</f>
        <v>6119358</v>
      </c>
      <c r="F34" s="24">
        <f>SUM(F35:F43)</f>
        <v>16320157</v>
      </c>
      <c r="G34" s="25">
        <f>SUM(G35:G43)</f>
        <v>15546467</v>
      </c>
      <c r="H34" s="24">
        <f>SUM(H35:H43)</f>
        <v>15364707</v>
      </c>
      <c r="I34" s="25">
        <f t="shared" si="0"/>
        <v>773690</v>
      </c>
      <c r="J34" s="22"/>
    </row>
    <row r="35" spans="1:10" ht="15" x14ac:dyDescent="0.25">
      <c r="B35" s="27" t="s">
        <v>34</v>
      </c>
      <c r="C35" s="28"/>
      <c r="D35" s="102">
        <v>13000</v>
      </c>
      <c r="E35" s="102">
        <v>980628</v>
      </c>
      <c r="F35" s="30">
        <f t="shared" ref="F35:F43" si="3">+D35+E35</f>
        <v>993628</v>
      </c>
      <c r="G35" s="102">
        <v>993628</v>
      </c>
      <c r="H35" s="102">
        <v>993508</v>
      </c>
      <c r="I35" s="31">
        <f t="shared" si="0"/>
        <v>0</v>
      </c>
    </row>
    <row r="36" spans="1:10" ht="15" x14ac:dyDescent="0.25">
      <c r="B36" s="109" t="s">
        <v>35</v>
      </c>
      <c r="C36" s="110"/>
      <c r="D36" s="102">
        <v>395000</v>
      </c>
      <c r="E36" s="102">
        <v>860279</v>
      </c>
      <c r="F36" s="30">
        <f t="shared" si="3"/>
        <v>1255279</v>
      </c>
      <c r="G36" s="102">
        <v>1255279</v>
      </c>
      <c r="H36" s="102">
        <v>1255279</v>
      </c>
      <c r="I36" s="31">
        <f t="shared" si="0"/>
        <v>0</v>
      </c>
    </row>
    <row r="37" spans="1:10" ht="15" x14ac:dyDescent="0.25">
      <c r="B37" s="27" t="s">
        <v>36</v>
      </c>
      <c r="C37" s="28"/>
      <c r="D37" s="102">
        <v>3591300</v>
      </c>
      <c r="E37" s="102">
        <v>1131980</v>
      </c>
      <c r="F37" s="30">
        <f t="shared" si="3"/>
        <v>4723280</v>
      </c>
      <c r="G37" s="102">
        <v>4719259</v>
      </c>
      <c r="H37" s="102">
        <v>4716790</v>
      </c>
      <c r="I37" s="31">
        <f t="shared" si="0"/>
        <v>4021</v>
      </c>
    </row>
    <row r="38" spans="1:10" ht="15" x14ac:dyDescent="0.25">
      <c r="B38" s="27" t="s">
        <v>37</v>
      </c>
      <c r="C38" s="28"/>
      <c r="D38" s="102">
        <v>445000</v>
      </c>
      <c r="E38" s="102">
        <v>102616</v>
      </c>
      <c r="F38" s="30">
        <f t="shared" si="3"/>
        <v>547616</v>
      </c>
      <c r="G38" s="102">
        <v>547616</v>
      </c>
      <c r="H38" s="102">
        <v>547616</v>
      </c>
      <c r="I38" s="31">
        <f t="shared" si="0"/>
        <v>0</v>
      </c>
    </row>
    <row r="39" spans="1:10" ht="15" x14ac:dyDescent="0.25">
      <c r="B39" s="27" t="s">
        <v>38</v>
      </c>
      <c r="C39" s="28"/>
      <c r="D39" s="102">
        <v>5309999</v>
      </c>
      <c r="E39" s="102">
        <v>2441541</v>
      </c>
      <c r="F39" s="30">
        <f t="shared" si="3"/>
        <v>7751540</v>
      </c>
      <c r="G39" s="102">
        <v>6981871</v>
      </c>
      <c r="H39" s="102">
        <v>6849272</v>
      </c>
      <c r="I39" s="31">
        <f t="shared" si="0"/>
        <v>769669</v>
      </c>
    </row>
    <row r="40" spans="1:10" ht="15" x14ac:dyDescent="0.25">
      <c r="B40" s="27" t="s">
        <v>39</v>
      </c>
      <c r="C40" s="28"/>
      <c r="D40" s="102">
        <v>23000</v>
      </c>
      <c r="E40" s="102">
        <v>85749</v>
      </c>
      <c r="F40" s="30">
        <f t="shared" si="3"/>
        <v>108749</v>
      </c>
      <c r="G40" s="102">
        <v>108749</v>
      </c>
      <c r="H40" s="102">
        <v>108749</v>
      </c>
      <c r="I40" s="31">
        <f t="shared" si="0"/>
        <v>0</v>
      </c>
    </row>
    <row r="41" spans="1:10" ht="15" x14ac:dyDescent="0.25">
      <c r="B41" s="27" t="s">
        <v>40</v>
      </c>
      <c r="C41" s="28"/>
      <c r="D41" s="102">
        <v>258500</v>
      </c>
      <c r="E41" s="102">
        <v>167649</v>
      </c>
      <c r="F41" s="30">
        <f t="shared" si="3"/>
        <v>426149</v>
      </c>
      <c r="G41" s="102">
        <v>426149</v>
      </c>
      <c r="H41" s="102">
        <v>382551</v>
      </c>
      <c r="I41" s="31">
        <f t="shared" si="0"/>
        <v>0</v>
      </c>
    </row>
    <row r="42" spans="1:10" ht="15" x14ac:dyDescent="0.25">
      <c r="B42" s="27" t="s">
        <v>41</v>
      </c>
      <c r="C42" s="28"/>
      <c r="D42" s="102">
        <v>165000</v>
      </c>
      <c r="E42" s="102">
        <v>180999</v>
      </c>
      <c r="F42" s="30">
        <f t="shared" si="3"/>
        <v>345999</v>
      </c>
      <c r="G42" s="102">
        <v>345999</v>
      </c>
      <c r="H42" s="102">
        <v>343025</v>
      </c>
      <c r="I42" s="31">
        <f t="shared" si="0"/>
        <v>0</v>
      </c>
    </row>
    <row r="43" spans="1:10" ht="15" x14ac:dyDescent="0.25">
      <c r="B43" s="27" t="s">
        <v>42</v>
      </c>
      <c r="C43" s="28"/>
      <c r="D43" s="102">
        <v>0</v>
      </c>
      <c r="E43" s="102">
        <v>167917</v>
      </c>
      <c r="F43" s="30">
        <f t="shared" si="3"/>
        <v>167917</v>
      </c>
      <c r="G43" s="102">
        <v>167917</v>
      </c>
      <c r="H43" s="102">
        <v>167917</v>
      </c>
      <c r="I43" s="31">
        <f t="shared" si="0"/>
        <v>0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2670564</v>
      </c>
      <c r="E44" s="37">
        <f>+E45+E46+E47+E48+E49+E50+E51+E52+E53</f>
        <v>-61586</v>
      </c>
      <c r="F44" s="38">
        <f>+F45+F46+F47+F48+F49+F50+F51+F52+F53</f>
        <v>2608978</v>
      </c>
      <c r="G44" s="38">
        <f>+G45+G46+G47+G48+G49+G50+G51+G52+G53</f>
        <v>2608978</v>
      </c>
      <c r="H44" s="38">
        <f>+H45+H46+H47+H48+H49+H50+H51+H52+H53</f>
        <v>2608978</v>
      </c>
      <c r="I44" s="25">
        <f>+F44-G44</f>
        <v>0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2670564</v>
      </c>
      <c r="E48" s="102">
        <v>-61586</v>
      </c>
      <c r="F48" s="30">
        <f t="shared" si="4"/>
        <v>2608978</v>
      </c>
      <c r="G48" s="102">
        <v>2608978</v>
      </c>
      <c r="H48" s="102">
        <v>2608978</v>
      </c>
      <c r="I48" s="31">
        <f t="shared" si="0"/>
        <v>0</v>
      </c>
    </row>
    <row r="49" spans="1:10" ht="15" x14ac:dyDescent="0.25">
      <c r="B49" s="27" t="s">
        <v>48</v>
      </c>
      <c r="C49" s="28"/>
      <c r="D49" s="102">
        <v>0</v>
      </c>
      <c r="E49" s="102">
        <v>0</v>
      </c>
      <c r="F49" s="30">
        <f t="shared" si="4"/>
        <v>0</v>
      </c>
      <c r="G49" s="102">
        <v>0</v>
      </c>
      <c r="H49" s="102">
        <v>0</v>
      </c>
      <c r="I49" s="31">
        <f t="shared" si="0"/>
        <v>0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500000</v>
      </c>
      <c r="E54" s="39">
        <f>SUM(E55:E63)</f>
        <v>8692409</v>
      </c>
      <c r="F54" s="40">
        <f>SUM(F55:F63)</f>
        <v>9192409</v>
      </c>
      <c r="G54" s="41">
        <f>SUM(G55:G63)</f>
        <v>4295496</v>
      </c>
      <c r="H54" s="40">
        <f>SUM(H55:H63)</f>
        <v>4289883</v>
      </c>
      <c r="I54" s="25">
        <f t="shared" si="0"/>
        <v>4896913</v>
      </c>
      <c r="J54" s="22"/>
    </row>
    <row r="55" spans="1:10" ht="15" x14ac:dyDescent="0.25">
      <c r="B55" s="109" t="s">
        <v>54</v>
      </c>
      <c r="C55" s="110"/>
      <c r="D55" s="102">
        <v>200000</v>
      </c>
      <c r="E55" s="102">
        <v>4137101</v>
      </c>
      <c r="F55" s="30">
        <f t="shared" ref="F55:F63" si="5">+D55+E55</f>
        <v>4337101</v>
      </c>
      <c r="G55" s="102">
        <v>1982821</v>
      </c>
      <c r="H55" s="102">
        <v>1978733</v>
      </c>
      <c r="I55" s="31">
        <f t="shared" si="0"/>
        <v>2354280</v>
      </c>
    </row>
    <row r="56" spans="1:10" ht="15" x14ac:dyDescent="0.25">
      <c r="B56" s="27" t="s">
        <v>55</v>
      </c>
      <c r="C56" s="28"/>
      <c r="D56" s="102">
        <v>0</v>
      </c>
      <c r="E56" s="102">
        <v>378501</v>
      </c>
      <c r="F56" s="30">
        <f t="shared" si="5"/>
        <v>378501</v>
      </c>
      <c r="G56" s="102">
        <v>278501</v>
      </c>
      <c r="H56" s="102">
        <v>278501</v>
      </c>
      <c r="I56" s="31">
        <f t="shared" si="0"/>
        <v>100000</v>
      </c>
    </row>
    <row r="57" spans="1:10" ht="15" x14ac:dyDescent="0.25">
      <c r="B57" s="27" t="s">
        <v>56</v>
      </c>
      <c r="C57" s="28"/>
      <c r="D57" s="102">
        <v>0</v>
      </c>
      <c r="E57" s="102">
        <v>572788</v>
      </c>
      <c r="F57" s="30">
        <f t="shared" si="5"/>
        <v>572788</v>
      </c>
      <c r="G57" s="102">
        <v>114350</v>
      </c>
      <c r="H57" s="102">
        <v>112881</v>
      </c>
      <c r="I57" s="31">
        <f t="shared" si="0"/>
        <v>458438</v>
      </c>
    </row>
    <row r="58" spans="1:10" ht="15" x14ac:dyDescent="0.25">
      <c r="B58" s="109" t="s">
        <v>57</v>
      </c>
      <c r="C58" s="110"/>
      <c r="D58" s="102">
        <v>200000</v>
      </c>
      <c r="E58" s="102">
        <v>239147</v>
      </c>
      <c r="F58" s="30">
        <f t="shared" si="5"/>
        <v>439147</v>
      </c>
      <c r="G58" s="102">
        <v>439147</v>
      </c>
      <c r="H58" s="102">
        <v>439147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100000</v>
      </c>
      <c r="E60" s="102">
        <v>3364872</v>
      </c>
      <c r="F60" s="30">
        <f t="shared" si="5"/>
        <v>3464872</v>
      </c>
      <c r="G60" s="102">
        <v>1480677</v>
      </c>
      <c r="H60" s="102">
        <v>1480621</v>
      </c>
      <c r="I60" s="31">
        <f t="shared" si="0"/>
        <v>1984195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0</v>
      </c>
      <c r="E63" s="102">
        <v>0</v>
      </c>
      <c r="F63" s="30">
        <f t="shared" si="5"/>
        <v>0</v>
      </c>
      <c r="G63" s="102">
        <v>0</v>
      </c>
      <c r="H63" s="102">
        <v>0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27187458</v>
      </c>
      <c r="E106" s="43">
        <f>+E107+E115+E125+E135+E145+E155+E159+E167+E171</f>
        <v>10068090</v>
      </c>
      <c r="F106" s="44">
        <f>+F107+F115+F125+F135+F145+F155+F159+F167+F171</f>
        <v>37255548</v>
      </c>
      <c r="G106" s="45">
        <f>+G107+G115+G125+G135+G145+G155+G159+G167+G171</f>
        <v>29276215</v>
      </c>
      <c r="H106" s="44">
        <f>+H107+H115+H125+H135+H145+H155+H159+H167+H171</f>
        <v>28849512</v>
      </c>
      <c r="I106" s="25">
        <f>+F106-G106</f>
        <v>7979333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22000000</v>
      </c>
      <c r="E107" s="43">
        <f>SUM(E108:E114)</f>
        <v>19436</v>
      </c>
      <c r="F107" s="44">
        <f>SUM(F108:F114)</f>
        <v>22019436</v>
      </c>
      <c r="G107" s="45">
        <f>SUM(G108:G114)</f>
        <v>22019436</v>
      </c>
      <c r="H107" s="44">
        <f>SUM(H108:H114)</f>
        <v>21644003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22000000</v>
      </c>
      <c r="E108" s="102">
        <v>-120564</v>
      </c>
      <c r="F108" s="30">
        <f t="shared" ref="F108:F114" si="10">+D108+E108</f>
        <v>21879436</v>
      </c>
      <c r="G108" s="102">
        <v>21879436</v>
      </c>
      <c r="H108" s="102">
        <v>21504003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140000</v>
      </c>
      <c r="F112" s="30">
        <f t="shared" si="10"/>
        <v>140000</v>
      </c>
      <c r="G112" s="102">
        <v>140000</v>
      </c>
      <c r="H112" s="102">
        <v>140000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836458</v>
      </c>
      <c r="E115" s="43">
        <f>SUM(E116:E124)</f>
        <v>89243</v>
      </c>
      <c r="F115" s="44">
        <f>SUM(F116:F124)</f>
        <v>925701</v>
      </c>
      <c r="G115" s="45">
        <f>SUM(G116:G124)</f>
        <v>560549</v>
      </c>
      <c r="H115" s="44">
        <f>SUM(H116:H124)</f>
        <v>557680</v>
      </c>
      <c r="I115" s="25">
        <f t="shared" si="9"/>
        <v>365152</v>
      </c>
      <c r="J115" s="22"/>
    </row>
    <row r="116" spans="1:10" ht="15" x14ac:dyDescent="0.25">
      <c r="B116" s="109" t="s">
        <v>24</v>
      </c>
      <c r="C116" s="110"/>
      <c r="D116" s="102">
        <v>531481</v>
      </c>
      <c r="E116" s="102">
        <v>50031</v>
      </c>
      <c r="F116" s="30">
        <f t="shared" ref="F116:F124" si="11">+D116+E116</f>
        <v>581512</v>
      </c>
      <c r="G116" s="102">
        <v>242878</v>
      </c>
      <c r="H116" s="102">
        <v>241102</v>
      </c>
      <c r="I116" s="31">
        <f t="shared" si="9"/>
        <v>338634</v>
      </c>
    </row>
    <row r="117" spans="1:10" ht="15" x14ac:dyDescent="0.25">
      <c r="B117" s="32" t="s">
        <v>25</v>
      </c>
      <c r="C117" s="33"/>
      <c r="D117" s="102">
        <v>19032</v>
      </c>
      <c r="E117" s="102">
        <v>5379</v>
      </c>
      <c r="F117" s="30">
        <f t="shared" si="11"/>
        <v>24411</v>
      </c>
      <c r="G117" s="102">
        <v>24411</v>
      </c>
      <c r="H117" s="102">
        <v>23852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140000</v>
      </c>
      <c r="E119" s="102">
        <v>-125876</v>
      </c>
      <c r="F119" s="30">
        <f t="shared" si="11"/>
        <v>14124</v>
      </c>
      <c r="G119" s="102">
        <v>14124</v>
      </c>
      <c r="H119" s="102">
        <v>14124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30000</v>
      </c>
      <c r="E120" s="102">
        <v>115042</v>
      </c>
      <c r="F120" s="30">
        <f t="shared" si="11"/>
        <v>145042</v>
      </c>
      <c r="G120" s="102">
        <v>118524</v>
      </c>
      <c r="H120" s="102">
        <v>118318</v>
      </c>
      <c r="I120" s="31">
        <f t="shared" si="9"/>
        <v>26518</v>
      </c>
    </row>
    <row r="121" spans="1:10" ht="15" x14ac:dyDescent="0.25">
      <c r="B121" s="27" t="s">
        <v>29</v>
      </c>
      <c r="C121" s="28"/>
      <c r="D121" s="102">
        <v>0</v>
      </c>
      <c r="E121" s="102">
        <v>3121</v>
      </c>
      <c r="F121" s="30">
        <f t="shared" si="11"/>
        <v>3121</v>
      </c>
      <c r="G121" s="102">
        <v>3121</v>
      </c>
      <c r="H121" s="102">
        <v>2844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12396</v>
      </c>
      <c r="E122" s="102">
        <v>105305</v>
      </c>
      <c r="F122" s="30">
        <f t="shared" si="11"/>
        <v>117701</v>
      </c>
      <c r="G122" s="102">
        <v>117701</v>
      </c>
      <c r="H122" s="102">
        <v>117701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103549</v>
      </c>
      <c r="E124" s="102">
        <v>-63759</v>
      </c>
      <c r="F124" s="30">
        <f t="shared" si="11"/>
        <v>39790</v>
      </c>
      <c r="G124" s="102">
        <v>39790</v>
      </c>
      <c r="H124" s="102">
        <v>39739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4261000</v>
      </c>
      <c r="E125" s="43">
        <f>SUM(E126:E134)</f>
        <v>790723</v>
      </c>
      <c r="F125" s="44">
        <f>SUM(F126:F134)</f>
        <v>5051723</v>
      </c>
      <c r="G125" s="45">
        <f>SUM(G126:G134)</f>
        <v>4661761</v>
      </c>
      <c r="H125" s="44">
        <f>SUM(H126:H134)</f>
        <v>4613714</v>
      </c>
      <c r="I125" s="25">
        <f t="shared" si="9"/>
        <v>389962</v>
      </c>
      <c r="J125" s="22"/>
    </row>
    <row r="126" spans="1:10" ht="15" x14ac:dyDescent="0.25">
      <c r="B126" s="32" t="s">
        <v>34</v>
      </c>
      <c r="C126" s="33"/>
      <c r="D126" s="102">
        <v>850000</v>
      </c>
      <c r="E126" s="102">
        <v>308336</v>
      </c>
      <c r="F126" s="30">
        <f t="shared" ref="F126:F134" si="12">+D126+E126</f>
        <v>1158336</v>
      </c>
      <c r="G126" s="102">
        <v>1158336</v>
      </c>
      <c r="H126" s="102">
        <v>1158153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676217</v>
      </c>
      <c r="E127" s="102">
        <v>365688</v>
      </c>
      <c r="F127" s="30">
        <f t="shared" si="12"/>
        <v>1041905</v>
      </c>
      <c r="G127" s="102">
        <v>1041905</v>
      </c>
      <c r="H127" s="102">
        <v>1041905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361704</v>
      </c>
      <c r="F128" s="30">
        <f t="shared" si="12"/>
        <v>361704</v>
      </c>
      <c r="G128" s="102">
        <v>361704</v>
      </c>
      <c r="H128" s="102">
        <v>349839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340000</v>
      </c>
      <c r="E129" s="102">
        <v>-164931</v>
      </c>
      <c r="F129" s="30">
        <f t="shared" si="12"/>
        <v>175069</v>
      </c>
      <c r="G129" s="102">
        <v>175069</v>
      </c>
      <c r="H129" s="102">
        <v>175069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874283</v>
      </c>
      <c r="E130" s="102">
        <v>-36809</v>
      </c>
      <c r="F130" s="30">
        <f t="shared" si="12"/>
        <v>837474</v>
      </c>
      <c r="G130" s="102">
        <v>447512</v>
      </c>
      <c r="H130" s="102">
        <v>446738</v>
      </c>
      <c r="I130" s="31">
        <f t="shared" si="9"/>
        <v>389962</v>
      </c>
    </row>
    <row r="131" spans="1:10" ht="15" x14ac:dyDescent="0.25">
      <c r="B131" s="27" t="s">
        <v>39</v>
      </c>
      <c r="C131" s="28"/>
      <c r="D131" s="102">
        <v>231500</v>
      </c>
      <c r="E131" s="102">
        <v>-118154</v>
      </c>
      <c r="F131" s="30">
        <f t="shared" si="12"/>
        <v>113346</v>
      </c>
      <c r="G131" s="102">
        <v>113346</v>
      </c>
      <c r="H131" s="102">
        <v>109900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307245</v>
      </c>
      <c r="E132" s="102">
        <v>-220983</v>
      </c>
      <c r="F132" s="30">
        <f t="shared" si="12"/>
        <v>86262</v>
      </c>
      <c r="G132" s="102">
        <v>86262</v>
      </c>
      <c r="H132" s="102">
        <v>78357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481755</v>
      </c>
      <c r="E133" s="102">
        <v>213184</v>
      </c>
      <c r="F133" s="30">
        <f t="shared" si="12"/>
        <v>694939</v>
      </c>
      <c r="G133" s="102">
        <v>694939</v>
      </c>
      <c r="H133" s="102">
        <v>673566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500000</v>
      </c>
      <c r="E134" s="102">
        <v>82688</v>
      </c>
      <c r="F134" s="30">
        <f t="shared" si="12"/>
        <v>582688</v>
      </c>
      <c r="G134" s="102">
        <v>582688</v>
      </c>
      <c r="H134" s="102">
        <v>580187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45808</v>
      </c>
      <c r="F135" s="38">
        <f>+F136+F137+F138+F139+F140+F141+F142+F143+F144</f>
        <v>45808</v>
      </c>
      <c r="G135" s="38">
        <f>+G136+G137+G138+G139+G140+G141+G142+G143+G144</f>
        <v>45808</v>
      </c>
      <c r="H135" s="38">
        <f>+H136+H137+H138+H139+H140+H141+H142+H143+H144</f>
        <v>45454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45808</v>
      </c>
      <c r="F139" s="30">
        <f t="shared" si="13"/>
        <v>45808</v>
      </c>
      <c r="G139" s="102">
        <v>45808</v>
      </c>
      <c r="H139" s="102">
        <v>45454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90000</v>
      </c>
      <c r="E145" s="37">
        <f>SUM(E146:E154)</f>
        <v>9122880</v>
      </c>
      <c r="F145" s="38">
        <f>SUM(F146:F154)</f>
        <v>9212880</v>
      </c>
      <c r="G145" s="42">
        <f>SUM(G146:G154)</f>
        <v>1988661</v>
      </c>
      <c r="H145" s="38">
        <f>SUM(H146:H154)</f>
        <v>1988661</v>
      </c>
      <c r="I145" s="25">
        <f t="shared" si="14"/>
        <v>7224219</v>
      </c>
      <c r="J145" s="22"/>
    </row>
    <row r="146" spans="1:10" ht="15" x14ac:dyDescent="0.25">
      <c r="B146" s="27" t="s">
        <v>54</v>
      </c>
      <c r="C146" s="28"/>
      <c r="D146" s="102">
        <v>90000</v>
      </c>
      <c r="E146" s="102">
        <v>1218313</v>
      </c>
      <c r="F146" s="30">
        <f t="shared" ref="F146:F154" si="15">+D146+E146</f>
        <v>1308313</v>
      </c>
      <c r="G146" s="102">
        <v>1308313</v>
      </c>
      <c r="H146" s="102">
        <v>1308313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1264417</v>
      </c>
      <c r="F148" s="30">
        <f t="shared" si="15"/>
        <v>1264417</v>
      </c>
      <c r="G148" s="102">
        <v>313644</v>
      </c>
      <c r="H148" s="102">
        <v>313644</v>
      </c>
      <c r="I148" s="31">
        <f t="shared" si="14"/>
        <v>950773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6640150</v>
      </c>
      <c r="F151" s="30">
        <f t="shared" si="15"/>
        <v>6640150</v>
      </c>
      <c r="G151" s="102">
        <v>366704</v>
      </c>
      <c r="H151" s="102">
        <v>366704</v>
      </c>
      <c r="I151" s="31">
        <f t="shared" si="14"/>
        <v>6273446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80730536</v>
      </c>
      <c r="E180" s="76">
        <f>+E15+E106</f>
        <v>26579084</v>
      </c>
      <c r="F180" s="77">
        <f>+F15+F106</f>
        <v>107309620</v>
      </c>
      <c r="G180" s="78">
        <f>+G15+G106</f>
        <v>92612397</v>
      </c>
      <c r="H180" s="77">
        <f>+H15+H106</f>
        <v>91935550</v>
      </c>
      <c r="I180" s="20">
        <f t="shared" si="14"/>
        <v>14697223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2018-02-21T15:07:18Z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