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R43" i="1" s="1"/>
  <c r="Q32" i="1"/>
  <c r="Q31" i="1" s="1"/>
  <c r="I30" i="1"/>
  <c r="I51" i="1" s="1"/>
  <c r="R22" i="1"/>
  <c r="Q22" i="1"/>
  <c r="I17" i="1"/>
  <c r="R17" i="1"/>
  <c r="R26" i="1" s="1"/>
  <c r="Q17" i="1"/>
  <c r="Q26" i="1"/>
  <c r="J17" i="1"/>
  <c r="J51" i="1"/>
  <c r="R46" i="1" l="1"/>
  <c r="R51" i="1" s="1"/>
  <c r="Q50" i="1" s="1"/>
  <c r="Q43" i="1"/>
  <c r="Q46" i="1" s="1"/>
  <c r="Q51" i="1" l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<sst xmlns="http://schemas.openxmlformats.org/spreadsheetml/2006/main" count="69" uniqueCount="60">
  <si>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</si>
  <si>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</si>
  <si>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</si>
  <si>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</si>
  <si>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</si>
  <si>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</si>
  <si>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</si>
  <si>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</si>
  <si>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</si>
  <si>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</si>
  <si>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</si>
  <si>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</si>
  <si>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</si>
  <si>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</si>
  <si>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</si>
  <si>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</si>
  <si>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</si>
  <si>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</si>
  <si>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</si>
  <si>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</si>
  <si>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</si>
  <si>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</si>
  <si>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</si>
  <si>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</si>
  <si>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</si>
  <si>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</si>
  <si>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</si>
  <si>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</si>
  <si>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</si>
  <si>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</si>
  <si>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</si>
  <si>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</si>
  <si>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</si>
  <si>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</si>
  <si>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</si>
  <si>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</si>
  <si>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</si>
  <si>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</si>
  <si>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</si>
  <si>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</si>
  <si>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</si>
  <si>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</si>
  <si>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</si>
  <si>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</si>
  <si>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</si>
  <si>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</si>
  <si>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</si>
  <si>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</si>
  <si>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</si>
  <si>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</si>
  <si>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</si>
  <si>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</si>
  <si>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</si>
  <si>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</si>
  <si>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</si>
  <si>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Rector de la UPSRJ</t>
  </si>
  <si>
    <t>Director Administrativo</t>
  </si>
  <si>
    <t>Mtro. En A.P.E.Y M. Enrique Gerardo Sosa Gutiérrez</t>
  </si>
  <si>
    <t>Lic. Hugo Rios Torres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</si>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</sst>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4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55342848</v>
      </c>
      <c r="J17" s="27">
        <f>SUM(J18:J28)</f>
        <v>43236486.390000001</v>
      </c>
      <c r="K17" s="24"/>
      <c r="L17" s="24"/>
      <c r="M17" s="66" t="s">
        <v>4</v>
      </c>
      <c r="N17" s="66"/>
      <c r="O17" s="66"/>
      <c r="P17" s="66"/>
      <c r="Q17" s="27">
        <f>ROUND(SUM(Q18:Q20),2)</f>
        <v>0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13150</v>
      </c>
      <c r="J22" s="62">
        <v>12037.42</v>
      </c>
      <c r="K22" s="24"/>
      <c r="L22" s="24"/>
      <c r="M22" s="31" t="s">
        <v>13</v>
      </c>
      <c r="N22" s="31"/>
      <c r="O22" s="31"/>
      <c r="P22" s="31"/>
      <c r="Q22" s="27">
        <f>ROUND(SUM(Q23:Q25),2)</f>
        <v>9510543</v>
      </c>
      <c r="R22" s="27">
        <f>ROUND(SUM(R23:R25),2)</f>
        <v>4154005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2808645</v>
      </c>
      <c r="R23" s="62">
        <v>1670000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19790870</v>
      </c>
      <c r="J24" s="62">
        <v>15033810.279999999</v>
      </c>
      <c r="K24" s="24"/>
      <c r="L24" s="24"/>
      <c r="M24" s="21"/>
      <c r="N24" s="67" t="s">
        <v>8</v>
      </c>
      <c r="O24" s="67"/>
      <c r="P24" s="67"/>
      <c r="Q24" s="62">
        <v>6701898</v>
      </c>
      <c r="R24" s="62">
        <v>2344738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0</v>
      </c>
      <c r="R25" s="62">
        <v>139267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15890814</v>
      </c>
      <c r="J26" s="62">
        <v>15659153.619999999</v>
      </c>
      <c r="K26" s="24"/>
      <c r="L26" s="24"/>
      <c r="M26" s="66" t="s">
        <v>19</v>
      </c>
      <c r="N26" s="66"/>
      <c r="O26" s="66"/>
      <c r="P26" s="66"/>
      <c r="Q26" s="27">
        <f>ROUND(Q17-Q22,2)</f>
        <v>-9510543</v>
      </c>
      <c r="R26" s="27">
        <f>ROUND(R17-R22,2)</f>
        <v>-4154005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19647490</v>
      </c>
      <c r="J27" s="62">
        <v>12531485.07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524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46438122</v>
      </c>
      <c r="J30" s="27">
        <f>+J31+J32+J33+J35+J36+J37+J38+J39+J40+J41+J42+J43+J45+J46+J47+J49</f>
        <v>39695834.75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33702174</v>
      </c>
      <c r="J31" s="62">
        <v>28364439.420000002</v>
      </c>
      <c r="K31" s="24"/>
      <c r="L31" s="24"/>
      <c r="M31" s="31" t="s">
        <v>4</v>
      </c>
      <c r="N31" s="31"/>
      <c r="O31" s="31"/>
      <c r="P31" s="31"/>
      <c r="Q31" s="27">
        <f>ROUND(Q32+Q35,2)</f>
        <v>-196083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2986013.5</v>
      </c>
      <c r="J32" s="62">
        <v>2035824.68</v>
      </c>
      <c r="K32" s="24"/>
      <c r="L32" s="11"/>
      <c r="M32" s="11"/>
      <c r="N32" s="29" t="s">
        <v>25</v>
      </c>
      <c r="O32" s="29"/>
      <c r="P32" s="29"/>
      <c r="Q32" s="35">
        <f>SUM(Q33:Q34)</f>
        <v>-196083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8011317.5</v>
      </c>
      <c r="J33" s="62">
        <v>7106271.79</v>
      </c>
      <c r="K33" s="24"/>
      <c r="L33" s="24"/>
      <c r="M33" s="31"/>
      <c r="N33" s="29" t="s">
        <v>27</v>
      </c>
      <c r="O33" s="29"/>
      <c r="P33" s="29"/>
      <c r="Q33" s="62">
        <v>-196083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0</v>
      </c>
      <c r="J35" s="62">
        <v>0</v>
      </c>
      <c r="K35" s="24"/>
      <c r="L35" s="24"/>
      <c r="M35" s="31"/>
      <c r="N35" s="67" t="s">
        <v>30</v>
      </c>
      <c r="O35" s="67"/>
      <c r="P35" s="67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222734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1738617</v>
      </c>
      <c r="J38" s="62">
        <v>1716089.86</v>
      </c>
      <c r="K38" s="24"/>
      <c r="L38" s="24"/>
      <c r="M38" s="11"/>
      <c r="N38" s="29" t="s">
        <v>34</v>
      </c>
      <c r="O38" s="29"/>
      <c r="P38" s="29"/>
      <c r="Q38" s="35">
        <f>ROUND(SUM(Q39:Q40),2)</f>
        <v>167614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0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167614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55120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-418817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-1024634</v>
      </c>
      <c r="R46" s="36">
        <f>ROUND(J51+R26+R43,2)</f>
        <v>-613353.36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0</v>
      </c>
      <c r="J49" s="62">
        <v>473209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f>R51</f>
        <v>3998893.64</v>
      </c>
      <c r="R50" s="62">
        <v>4612247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8904726</v>
      </c>
      <c r="J51" s="36">
        <f>J17-J30</f>
        <v>3540651.6400000006</v>
      </c>
      <c r="K51" s="41"/>
      <c r="L51" s="63" t="s">
        <v>49</v>
      </c>
      <c r="M51" s="63"/>
      <c r="N51" s="63"/>
      <c r="O51" s="63"/>
      <c r="P51" s="63"/>
      <c r="Q51" s="37">
        <f>ROUND(+Q50+Q46,2)</f>
        <v>2974259.64</v>
      </c>
      <c r="R51" s="36">
        <f>+R46+R50</f>
        <v>3998893.64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2017-12-14T16:44:24Z</dcterms:created>
  <dcterms:modified xsi:type="dcterms:W3CDTF">2018-02-21T15:09:03Z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