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<sst xmlns="http://schemas.openxmlformats.org/spreadsheetml/2006/main" count="141" uniqueCount="128">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</sst>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584506495.40999997</v>
      </c>
      <c r="D16" s="28">
        <f>SUM(D17:D23)</f>
        <v>564517637.86000001</v>
      </c>
      <c r="E16" s="28"/>
      <c r="F16" s="29" t="s">
        <v>8</v>
      </c>
      <c r="G16" s="29">
        <f>SUM(G17:G25)</f>
        <v>302623601.43000001</v>
      </c>
      <c r="H16" s="30">
        <f>SUM(H17:H25)</f>
        <v>247312817.62</v>
      </c>
    </row>
    <row r="17" spans="2:8" s="5" customFormat="1" ht="15" x14ac:dyDescent="0.25">
      <c r="B17" s="31" t="s">
        <v>9</v>
      </c>
      <c r="C17" s="75">
        <v>1212000</v>
      </c>
      <c r="D17" s="75">
        <v>1341237</v>
      </c>
      <c r="E17" s="32"/>
      <c r="F17" s="32" t="s">
        <v>10</v>
      </c>
      <c r="G17" s="75">
        <v>9157262.1099999994</v>
      </c>
      <c r="H17" s="75">
        <v>7415616.3700000001</v>
      </c>
    </row>
    <row r="18" spans="2:8" s="5" customFormat="1" ht="15" x14ac:dyDescent="0.25">
      <c r="B18" s="31" t="s">
        <v>11</v>
      </c>
      <c r="C18" s="75">
        <v>266778979.02000001</v>
      </c>
      <c r="D18" s="75">
        <v>355490637.24000001</v>
      </c>
      <c r="E18" s="32"/>
      <c r="F18" s="32" t="s">
        <v>12</v>
      </c>
      <c r="G18" s="75">
        <v>64063665.960000001</v>
      </c>
      <c r="H18" s="75">
        <v>33969988.770000003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316515516.38999999</v>
      </c>
      <c r="D20" s="75">
        <v>207685763.62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31557.59</v>
      </c>
      <c r="H21" s="75">
        <v>138654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44097351.950000003</v>
      </c>
      <c r="H23" s="75">
        <v>28363414.960000001</v>
      </c>
    </row>
    <row r="24" spans="2:8" s="5" customFormat="1" ht="15" x14ac:dyDescent="0.25">
      <c r="B24" s="27" t="s">
        <v>23</v>
      </c>
      <c r="C24" s="28">
        <f>SUM(C25:C31)</f>
        <v>22080087.119999997</v>
      </c>
      <c r="D24" s="28">
        <f>SUM(D25:D31)</f>
        <v>31034065.419999998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185273763.81999999</v>
      </c>
      <c r="H25" s="75">
        <v>177425143.52000001</v>
      </c>
    </row>
    <row r="26" spans="2:8" s="5" customFormat="1" ht="15" x14ac:dyDescent="0.25">
      <c r="B26" s="31" t="s">
        <v>27</v>
      </c>
      <c r="C26" s="75">
        <v>0</v>
      </c>
      <c r="D26" s="75">
        <v>0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22045086.289999999</v>
      </c>
      <c r="D27" s="75">
        <v>31033434.52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630.07000000000005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35000.83</v>
      </c>
      <c r="D31" s="75">
        <v>0.83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39199070.640000001</v>
      </c>
      <c r="D32" s="29">
        <f>SUM(D33:D37)</f>
        <v>39483336.960000001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39199070.640000001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39483336.960000001</v>
      </c>
      <c r="E34" s="32"/>
      <c r="F34" s="29" t="s">
        <v>44</v>
      </c>
      <c r="G34" s="29">
        <f>SUM(G35:G37)</f>
        <v>90867255.129999995</v>
      </c>
      <c r="H34" s="30">
        <f>SUM(H35:H37)</f>
        <v>217576805.27000001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90867255.129999995</v>
      </c>
      <c r="H37" s="75">
        <v>217576805.27000001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11570253.539999999</v>
      </c>
      <c r="D44" s="75">
        <v>8343551.8300000001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242124497.62</v>
      </c>
      <c r="H45" s="30">
        <f>SUM(H46:H48)</f>
        <v>129078686.31999999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242124497.62</v>
      </c>
      <c r="H46" s="75">
        <v>129078686.31999999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657355906.70999992</v>
      </c>
      <c r="D54" s="72">
        <f>+D16+D24+D32+D38++D44+D45+D48</f>
        <v>643378592.07000005</v>
      </c>
      <c r="E54" s="72"/>
      <c r="F54" s="73" t="s">
        <v>83</v>
      </c>
      <c r="G54" s="72">
        <f>+G16+G26+G30+G33++G34+G38+G45+G49</f>
        <v>635615354.18000007</v>
      </c>
      <c r="H54" s="74">
        <f>+H16+H26+H30+H33++H34+H38+H45+H49</f>
        <v>593968309.21000004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Universidad Autónoma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1662057527.8</v>
      </c>
      <c r="D70" s="75">
        <v>1502435599.72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1501348986.26</v>
      </c>
      <c r="D72" s="75">
        <v>1394776975.4200001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1215237861.1900001</v>
      </c>
      <c r="D73" s="75">
        <v>1101879432.02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22693940.16</v>
      </c>
      <c r="D74" s="75">
        <v>23253089.32</v>
      </c>
      <c r="E74" s="36"/>
      <c r="F74" s="53" t="s">
        <v>95</v>
      </c>
      <c r="G74" s="75">
        <v>1631819593.55</v>
      </c>
      <c r="H74" s="75">
        <v>1443415015.8199999</v>
      </c>
    </row>
    <row r="75" spans="2:12" s="50" customFormat="1" ht="15" x14ac:dyDescent="0.25">
      <c r="B75" s="48" t="s">
        <v>96</v>
      </c>
      <c r="C75" s="75">
        <v>-31462187.449999999</v>
      </c>
      <c r="D75" s="75">
        <v>-5359146.26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1631819593.55</v>
      </c>
      <c r="H77" s="37">
        <f>SUM(H70:H75)</f>
        <v>1443415015.8199999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2267434947.73</v>
      </c>
      <c r="H79" s="37">
        <f>+H54+H77</f>
        <v>2037383325.03</v>
      </c>
    </row>
    <row r="80" spans="2:12" s="50" customFormat="1" x14ac:dyDescent="0.2">
      <c r="B80" s="48" t="s">
        <v>103</v>
      </c>
      <c r="C80" s="36">
        <f>SUM(C70:C78)</f>
        <v>4369876127.96</v>
      </c>
      <c r="D80" s="36">
        <f>SUM(D70:D78)</f>
        <v>4016985950.2200003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5027232034.6700001</v>
      </c>
      <c r="D82" s="36">
        <f>+D54+D80</f>
        <v>4660364542.29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2123108795.9000001</v>
      </c>
      <c r="H83" s="37">
        <f>SUM(H85:H87)</f>
        <v>2132049263.9000001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2123108795.9000001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2132049263.9000001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636688291.03999996</v>
      </c>
      <c r="H89" s="37">
        <f>SUM(H91:H95)</f>
        <v>490931953.36000001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42051786.43</v>
      </c>
      <c r="H91" s="75">
        <v>33298355.359999999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-56673467.850000001</v>
      </c>
      <c r="H92" s="75">
        <v>-89972019.209999993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193972371.77000001</v>
      </c>
      <c r="H93" s="75">
        <v>193972371.77000001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457337600.69</v>
      </c>
      <c r="H95" s="75">
        <v>353633245.44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2759797086.9400001</v>
      </c>
      <c r="H102" s="37">
        <f>+H83+H89+H97</f>
        <v>2622981217.2600002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5027232034.6700001</v>
      </c>
      <c r="H104" s="37">
        <f>+H79+H102</f>
        <v>4660364542.29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