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60" windowWidth="21570" windowHeight="10200"/>
  </bookViews>
  <sheets>
    <sheet name="CFG" sheetId="1" r:id="rId1"/>
  </sheets>
  <externalReferences>
    <externalReference r:id="rId2"/>
    <externalReference r:id="rId3"/>
  </externalReferences>
  <definedNames>
    <definedName name="_xlnm.Print_Area" localSheetId="0">CFG!$A$1:$O$45</definedName>
    <definedName name="Periodos">[1]Periodos!$A$2:$A$7</definedName>
    <definedName name="RENDICIÓN_DE_LA_CUENTA_PÚBLICA">#REF!</definedName>
  </definedNames>
  <calcPr calcId="152511"/>
</workbook>
</file>

<file path=xl/calcChain.xml><?xml version="1.0" encoding="utf-8"?>
<calcChain xmlns="http://schemas.openxmlformats.org/spreadsheetml/2006/main">
  <c r="M17" i="1" l="1"/>
  <c r="L17" i="1"/>
  <c r="J17" i="1"/>
  <c r="M16" i="1"/>
  <c r="L16" i="1"/>
  <c r="M18" i="1"/>
  <c r="I18" i="1"/>
  <c r="J18" i="1"/>
  <c r="K18" i="1"/>
  <c r="L18" i="1"/>
  <c r="J16" i="1"/>
  <c r="M15" i="1"/>
  <c r="I15" i="1"/>
  <c r="K15" i="1"/>
  <c r="L15" i="1"/>
  <c r="J15" i="1"/>
  <c r="M12" i="1"/>
  <c r="L12" i="1"/>
  <c r="M14" i="1"/>
  <c r="K14" i="1"/>
  <c r="I14" i="1"/>
  <c r="L14" i="1"/>
  <c r="J14" i="1"/>
  <c r="J12" i="1"/>
  <c r="M11" i="1"/>
</calcChain>
</file>

<file path=xl/sharedStrings.xml><?xml version="1.0" encoding="utf-8"?>
<sst xmlns="http://schemas.openxmlformats.org/spreadsheetml/2006/main" count="56" uniqueCount="51">
  <si>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</si>
  <si>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</si>
  <si>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</si>
  <si>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</si>
  <si>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Indicadores de Resultados</t>
  </si>
  <si>
    <t>Instituto de Infraestructura Física Educativa del Estado de Querétaro</t>
  </si>
  <si>
    <t>Dependencia / Entidad / Órgano desconcentrado :  3ECE-INSTITUTO DE INFRAESTRUCTURA FÍSICA EDUCATIVA DEL ESTADO DE QUERÉTARO</t>
  </si>
  <si>
    <t>DENOMINACIÓN DEL :  Programa de ejecución y asesoría técnica-normativa de infraestructura física educativa para los servicios educativos públicos en el Estado de Querétaro.</t>
  </si>
  <si>
    <t>NIVEL</t>
  </si>
  <si>
    <t>No.</t>
  </si>
  <si>
    <t>RESUMEN NARRATIVO</t>
  </si>
  <si>
    <t>NOMBRE DEL INDICADOR</t>
  </si>
  <si>
    <t>MÉTODO DE CÁLCULO</t>
  </si>
  <si>
    <t>FRECUENCIA MEDICIÓN</t>
  </si>
  <si>
    <t>META
PROGRAMADA</t>
  </si>
  <si>
    <t>META
ALCANZADA</t>
  </si>
  <si>
    <t>PROPÓSITO</t>
  </si>
  <si>
    <t>Las Instituciones dedicadas a los Servicios Educativos del Estado de Querétaro han mejorado su infraestructura física educativa.</t>
  </si>
  <si>
    <t>Porcentaje de escuelas Anual y/o planteles que han mejorado su infraestructura física educativa.</t>
  </si>
  <si>
    <t>100 * ( Escuelas y/o planteles de educación pública con acciones de infraestructura física educativa. / Escuelas y/o planteles de educación pública dedicadas a los servicios educativos del estado de Querétaro.)</t>
  </si>
  <si>
    <t>1er TRIM</t>
  </si>
  <si>
    <t>2do TRIM</t>
  </si>
  <si>
    <t>3er TRIM</t>
  </si>
  <si>
    <t>4to TRIM</t>
  </si>
  <si>
    <t xml:space="preserve">Anual </t>
  </si>
  <si>
    <t>COMPONENTE</t>
  </si>
  <si>
    <t>Infraestructura física educativa construida</t>
  </si>
  <si>
    <t>Semestral</t>
  </si>
  <si>
    <t>100 * ( Total de espacios construidos, equipados, rehabilitados y/o con mantenimiento y obra exterior construida en nivel básico, medio superior y superior (avance físico 80%) / Total de espacios educativos construidos equipados, rehabilitados y/o con mantenimiento y obra exterior construida en nivel básico, medio superior y superior de acuerdo al programa anual)</t>
  </si>
  <si>
    <t xml:space="preserve">Porcentaje de espacios (aulas, laboratorios, talleres y anexos) construidos, equipados, rehabilitados y/o con mantenimiento y obra exterior construida en niveles básico,  medio superior y superior. </t>
  </si>
  <si>
    <t>Porcentaje de usuarios satisfechos con la infraestructura física educativa proporcionada</t>
  </si>
  <si>
    <t>100 * ( Total de planteles satisfechos con los espacios educativos construidos / Total de planteles beneficiados con los espacios educativos construidos)</t>
  </si>
  <si>
    <t>Servicios de asesoría técnica-normativa de infraestructura física
educativa</t>
  </si>
  <si>
    <t>Porcentaje de instituciones educativas, otros ejecutores y público en gral. asesorado.</t>
  </si>
  <si>
    <t>100 * ( Instituciones educativas, otros ejecutores y público asesorado / Total de instituciones educativas, otros ejecutores y público en gral. que solicitaron asesoría)</t>
  </si>
  <si>
    <t>Trimestral</t>
  </si>
  <si>
    <t>ACTIVIDAD</t>
  </si>
  <si>
    <t xml:space="preserve">Gestión e integración de expedientes técnicos unitarios de obras y/o acciones para ejecución de infraestructura física educativa. </t>
  </si>
  <si>
    <t>Porcentaje de expedientes técnicos unitarios inicial de obras y/o acciones integrados en tiempo y forma.</t>
  </si>
  <si>
    <t>100 * ( Total de expedientes técnicos unitarios inicial de obras y/o acciones integrados para ejecución / Total de expedientes técnicos unitarios inicial de obras y/o acciones integrados)</t>
  </si>
  <si>
    <t>Ejecución, supervisión y control de obras y/o acciones de infraestructura física educativa.</t>
  </si>
  <si>
    <t>Porcentaje de avance financiero de obras y/o acciones contratadas en el ejercicio.</t>
  </si>
  <si>
    <t>100 * ( Monto ejercido de obras y acciones / Monto comprometido de obras y acciones)</t>
  </si>
  <si>
    <t>% de obras y/o acciones en proceso de ejecucion.</t>
  </si>
  <si>
    <t>Evaluación y seguimiento al programa de infraestructura física educativa.</t>
  </si>
  <si>
    <t>100 * ( Total de obras y/o acciones en proceso de ejecucion en el semestre / Total de obras y/o acciones programadas para ejecucion conforme al programa anual vigente)</t>
  </si>
  <si>
    <t>Entrega de información según solicitud.</t>
  </si>
  <si>
    <t>Tiempo promedio por asesoría otorgada.</t>
  </si>
  <si>
    <t>(Sumatoria de días que transcurren entre la recepción de una solicitud de alguna institución educativa, otros ejecutores y público en gral., y la fecha en que efectivamente recibe el documento de aseso/Número total de solicitudes en el trimestre)</t>
  </si>
  <si>
    <t>OBSERVACIÓN</t>
  </si>
  <si>
    <t>No se realizó la ejecución de dicho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</si>
</sst>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#,##0_ ;\-#,##0\ 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6" fillId="2" borderId="0" xfId="0" applyFont="1" applyFill="1" applyProtection="1"/>
    <xf numFmtId="0" fontId="6" fillId="0" borderId="0" xfId="0" applyFont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7" fillId="2" borderId="0" xfId="0" applyFont="1" applyFill="1" applyAlignment="1" applyProtection="1">
      <alignment vertical="top"/>
    </xf>
    <xf numFmtId="0" fontId="7" fillId="0" borderId="0" xfId="0" applyFont="1" applyAlignment="1" applyProtection="1">
      <alignment vertical="top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/>
    <xf numFmtId="43" fontId="9" fillId="2" borderId="0" xfId="2" applyFont="1" applyFill="1" applyBorder="1" applyProtection="1"/>
    <xf numFmtId="0" fontId="10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Protection="1"/>
    <xf numFmtId="0" fontId="6" fillId="0" borderId="0" xfId="0" applyFont="1" applyBorder="1" applyAlignment="1" applyProtection="1"/>
    <xf numFmtId="0" fontId="9" fillId="2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3" fontId="10" fillId="0" borderId="0" xfId="3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justify" vertical="top"/>
    </xf>
    <xf numFmtId="3" fontId="9" fillId="0" borderId="0" xfId="3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top"/>
    </xf>
    <xf numFmtId="3" fontId="7" fillId="0" borderId="0" xfId="0" applyNumberFormat="1" applyFont="1" applyFill="1" applyBorder="1" applyAlignment="1" applyProtection="1">
      <alignment horizontal="right" vertical="top" wrapText="1"/>
    </xf>
    <xf numFmtId="0" fontId="7" fillId="0" borderId="0" xfId="0" applyFont="1" applyFill="1" applyBorder="1" applyProtection="1"/>
    <xf numFmtId="3" fontId="9" fillId="0" borderId="0" xfId="3" applyNumberFormat="1" applyFont="1" applyFill="1" applyBorder="1" applyAlignment="1" applyProtection="1">
      <alignment horizontal="center" vertical="top"/>
    </xf>
    <xf numFmtId="3" fontId="10" fillId="0" borderId="0" xfId="3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10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3" fontId="9" fillId="0" borderId="1" xfId="3" applyNumberFormat="1" applyFont="1" applyFill="1" applyBorder="1" applyAlignment="1" applyProtection="1">
      <alignment vertical="top"/>
    </xf>
    <xf numFmtId="0" fontId="6" fillId="0" borderId="1" xfId="0" applyFont="1" applyFill="1" applyBorder="1" applyAlignment="1" applyProtection="1">
      <alignment horizontal="left" vertical="top"/>
    </xf>
    <xf numFmtId="165" fontId="6" fillId="0" borderId="1" xfId="2" applyNumberFormat="1" applyFont="1" applyFill="1" applyBorder="1" applyAlignment="1" applyProtection="1">
      <alignment horizontal="center" vertical="center" wrapText="1"/>
    </xf>
    <xf numFmtId="167" fontId="6" fillId="0" borderId="1" xfId="2" applyNumberFormat="1" applyFont="1" applyFill="1" applyBorder="1" applyAlignment="1" applyProtection="1">
      <alignment horizontal="center" vertical="center" wrapText="1"/>
    </xf>
    <xf numFmtId="9" fontId="10" fillId="0" borderId="0" xfId="4" applyFont="1" applyFill="1" applyBorder="1" applyAlignment="1" applyProtection="1">
      <alignment vertical="top"/>
    </xf>
    <xf numFmtId="9" fontId="9" fillId="0" borderId="0" xfId="4" applyFont="1" applyFill="1" applyBorder="1" applyAlignment="1" applyProtection="1">
      <alignment vertical="top"/>
    </xf>
    <xf numFmtId="3" fontId="9" fillId="0" borderId="1" xfId="3" applyNumberFormat="1" applyFont="1" applyFill="1" applyBorder="1" applyAlignment="1" applyProtection="1">
      <alignment horizontal="justify" vertical="center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2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/>
    </xf>
  </cellXfs>
  <cellStyles count="5">
    <cellStyle name="Hipervínculo" xfId="1" builtinId="8"/>
    <cellStyle name="Millares" xfId="2" builtinId="3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104775</xdr:rowOff>
    </xdr:from>
    <xdr:to>
      <xdr:col>1</xdr:col>
      <xdr:colOff>647700</xdr:colOff>
      <xdr:row>6</xdr:row>
      <xdr:rowOff>28575</xdr:rowOff>
    </xdr:to>
    <xdr:pic>
      <xdr:nvPicPr>
        <xdr:cNvPr id="1047" name="Imagen 2" descr="Resultado de imagen para escudo del estado de queretar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04775"/>
          <a:ext cx="6762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floresm/Documents/Respaldo%20LAP/Documentos/hfloresm.GEQ.000/Presupuestario_Lleno_nov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UENTA%20P&#218;BLICA%202017/EF%20NOV-17%20xls/02-Informaci&#243;n-Presupuestaria/03-CTG_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53"/>
  <sheetViews>
    <sheetView showGridLines="0" tabSelected="1" view="pageBreakPreview" topLeftCell="A7" zoomScale="85" zoomScaleNormal="100" zoomScaleSheetLayoutView="85" workbookViewId="0">
      <selection activeCell="A25" sqref="A25"/>
    </sheetView>
  </sheetViews>
  <sheetFormatPr baseColWidth="10" defaultRowHeight="12" x14ac:dyDescent="0.2"/>
  <cols>
    <col min="1" max="1" width="2.28515625" style="1" customWidth="1"/>
    <col min="2" max="2" width="13.28515625" style="9" customWidth="1"/>
    <col min="3" max="3" width="6.5703125" style="2" customWidth="1"/>
    <col min="4" max="4" width="34.28515625" style="2" customWidth="1"/>
    <col min="5" max="5" width="32.42578125" style="2" customWidth="1"/>
    <col min="6" max="6" width="44.140625" style="2" customWidth="1"/>
    <col min="7" max="7" width="16" style="2" customWidth="1"/>
    <col min="8" max="8" width="14.140625" style="2" bestFit="1" customWidth="1"/>
    <col min="9" max="9" width="12.7109375" style="2" customWidth="1"/>
    <col min="10" max="11" width="13.42578125" style="2" bestFit="1" customWidth="1"/>
    <col min="12" max="13" width="12.7109375" style="2" customWidth="1"/>
    <col min="14" max="14" width="16.42578125" style="2" customWidth="1"/>
    <col min="15" max="15" width="3.28515625" style="1" customWidth="1"/>
    <col min="16" max="16384" width="11.42578125" style="2"/>
  </cols>
  <sheetData>
    <row r="1" spans="1:15" s="1" customFormat="1" ht="12" customHeight="1" x14ac:dyDescent="0.2"/>
    <row r="2" spans="1:15" ht="12" customHeight="1" x14ac:dyDescent="0.2">
      <c r="B2" s="50" t="s">
        <v>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5" ht="12" customHeight="1" x14ac:dyDescent="0.2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" customHeight="1" x14ac:dyDescent="0.2">
      <c r="B4" s="51" t="s">
        <v>4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5" ht="12" customHeight="1" x14ac:dyDescent="0.2">
      <c r="B5" s="51" t="s">
        <v>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s="1" customFormat="1" ht="12" customHeight="1" x14ac:dyDescent="0.2">
      <c r="B6" s="51" t="s">
        <v>5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5" s="1" customFormat="1" ht="12" customHeight="1" x14ac:dyDescent="0.2">
      <c r="B7" s="4"/>
      <c r="C7" s="52" t="s">
        <v>6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5" s="1" customFormat="1" ht="12" customHeight="1" x14ac:dyDescent="0.2">
      <c r="B8" s="19"/>
      <c r="C8" s="28" t="s">
        <v>7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5" x14ac:dyDescent="0.2">
      <c r="B9" s="20"/>
      <c r="C9" s="20"/>
      <c r="D9" s="49"/>
      <c r="E9" s="49"/>
      <c r="F9" s="49"/>
      <c r="G9" s="20"/>
      <c r="H9" s="20"/>
      <c r="I9" s="20"/>
      <c r="J9" s="20"/>
      <c r="K9" s="20"/>
      <c r="L9" s="20"/>
      <c r="M9" s="20"/>
      <c r="N9" s="20"/>
    </row>
    <row r="10" spans="1:15" ht="24" x14ac:dyDescent="0.2">
      <c r="B10" s="31" t="s">
        <v>8</v>
      </c>
      <c r="C10" s="31" t="s">
        <v>9</v>
      </c>
      <c r="D10" s="32" t="s">
        <v>10</v>
      </c>
      <c r="E10" s="32" t="s">
        <v>11</v>
      </c>
      <c r="F10" s="32" t="s">
        <v>12</v>
      </c>
      <c r="G10" s="32" t="s">
        <v>13</v>
      </c>
      <c r="H10" s="32" t="s">
        <v>14</v>
      </c>
      <c r="I10" s="32" t="s">
        <v>20</v>
      </c>
      <c r="J10" s="32" t="s">
        <v>21</v>
      </c>
      <c r="K10" s="32" t="s">
        <v>22</v>
      </c>
      <c r="L10" s="32" t="s">
        <v>23</v>
      </c>
      <c r="M10" s="32" t="s">
        <v>15</v>
      </c>
      <c r="N10" s="32" t="s">
        <v>49</v>
      </c>
    </row>
    <row r="11" spans="1:15" ht="60" x14ac:dyDescent="0.2">
      <c r="B11" s="33" t="s">
        <v>16</v>
      </c>
      <c r="C11" s="33"/>
      <c r="D11" s="37" t="s">
        <v>17</v>
      </c>
      <c r="E11" s="37" t="s">
        <v>18</v>
      </c>
      <c r="F11" s="37" t="s">
        <v>19</v>
      </c>
      <c r="G11" s="34" t="s">
        <v>24</v>
      </c>
      <c r="H11" s="35">
        <v>0.05</v>
      </c>
      <c r="I11" s="35">
        <v>0</v>
      </c>
      <c r="J11" s="35">
        <v>0</v>
      </c>
      <c r="K11" s="35">
        <v>0</v>
      </c>
      <c r="L11" s="35">
        <v>0</v>
      </c>
      <c r="M11" s="35">
        <f>128/2758</f>
        <v>4.6410442349528645E-2</v>
      </c>
      <c r="N11" s="34"/>
    </row>
    <row r="12" spans="1:15" ht="96" x14ac:dyDescent="0.2">
      <c r="B12" s="36" t="s">
        <v>25</v>
      </c>
      <c r="C12" s="36">
        <v>1</v>
      </c>
      <c r="D12" s="37" t="s">
        <v>26</v>
      </c>
      <c r="E12" s="37" t="s">
        <v>29</v>
      </c>
      <c r="F12" s="37" t="s">
        <v>28</v>
      </c>
      <c r="G12" s="34" t="s">
        <v>27</v>
      </c>
      <c r="H12" s="35">
        <v>0.5</v>
      </c>
      <c r="I12" s="35">
        <v>0</v>
      </c>
      <c r="J12" s="35">
        <f>49/189</f>
        <v>0.25925925925925924</v>
      </c>
      <c r="K12" s="35">
        <v>0</v>
      </c>
      <c r="L12" s="35">
        <f>(144)/156</f>
        <v>0.92307692307692313</v>
      </c>
      <c r="M12" s="35">
        <f>(144+49)/345</f>
        <v>0.55942028985507242</v>
      </c>
      <c r="N12" s="37"/>
    </row>
    <row r="13" spans="1:15" s="6" customFormat="1" ht="48" x14ac:dyDescent="0.25">
      <c r="A13" s="5"/>
      <c r="B13" s="36"/>
      <c r="C13" s="36"/>
      <c r="D13" s="37"/>
      <c r="E13" s="37" t="s">
        <v>30</v>
      </c>
      <c r="F13" s="37" t="s">
        <v>31</v>
      </c>
      <c r="G13" s="34" t="s">
        <v>24</v>
      </c>
      <c r="H13" s="35">
        <v>0.85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44" t="s">
        <v>50</v>
      </c>
      <c r="O13" s="5"/>
    </row>
    <row r="14" spans="1:15" s="6" customFormat="1" ht="48" x14ac:dyDescent="0.25">
      <c r="A14" s="5"/>
      <c r="B14" s="39"/>
      <c r="C14" s="36">
        <v>2</v>
      </c>
      <c r="D14" s="37" t="s">
        <v>32</v>
      </c>
      <c r="E14" s="37" t="s">
        <v>33</v>
      </c>
      <c r="F14" s="37" t="s">
        <v>34</v>
      </c>
      <c r="G14" s="34" t="s">
        <v>35</v>
      </c>
      <c r="H14" s="35">
        <v>0.9</v>
      </c>
      <c r="I14" s="35">
        <f>29/31</f>
        <v>0.93548387096774188</v>
      </c>
      <c r="J14" s="35">
        <f>33/39</f>
        <v>0.84615384615384615</v>
      </c>
      <c r="K14" s="35">
        <f>29/37</f>
        <v>0.78378378378378377</v>
      </c>
      <c r="L14" s="35">
        <f>54/55</f>
        <v>0.98181818181818181</v>
      </c>
      <c r="M14" s="35">
        <f>(29+33+29+54)/(31+39+37+55)</f>
        <v>0.89506172839506171</v>
      </c>
      <c r="N14" s="38"/>
      <c r="O14" s="5"/>
    </row>
    <row r="15" spans="1:15" s="6" customFormat="1" ht="48" x14ac:dyDescent="0.25">
      <c r="A15" s="5"/>
      <c r="B15" s="39" t="s">
        <v>36</v>
      </c>
      <c r="C15" s="36">
        <v>1.2</v>
      </c>
      <c r="D15" s="37" t="s">
        <v>37</v>
      </c>
      <c r="E15" s="37" t="s">
        <v>38</v>
      </c>
      <c r="F15" s="37" t="s">
        <v>39</v>
      </c>
      <c r="G15" s="34" t="s">
        <v>35</v>
      </c>
      <c r="H15" s="35">
        <v>0.8</v>
      </c>
      <c r="I15" s="35">
        <f>4/8</f>
        <v>0.5</v>
      </c>
      <c r="J15" s="35">
        <f>22/24</f>
        <v>0.91666666666666663</v>
      </c>
      <c r="K15" s="35">
        <f>57/68</f>
        <v>0.83823529411764708</v>
      </c>
      <c r="L15" s="35">
        <f>25/37</f>
        <v>0.67567567567567566</v>
      </c>
      <c r="M15" s="35">
        <f>108/137</f>
        <v>0.78832116788321172</v>
      </c>
      <c r="N15" s="38"/>
      <c r="O15" s="5"/>
    </row>
    <row r="16" spans="1:15" s="6" customFormat="1" ht="36" x14ac:dyDescent="0.25">
      <c r="A16" s="5"/>
      <c r="B16" s="39"/>
      <c r="C16" s="36">
        <v>1.4</v>
      </c>
      <c r="D16" s="37" t="s">
        <v>40</v>
      </c>
      <c r="E16" s="37" t="s">
        <v>41</v>
      </c>
      <c r="F16" s="37" t="s">
        <v>42</v>
      </c>
      <c r="G16" s="34" t="s">
        <v>27</v>
      </c>
      <c r="H16" s="35">
        <v>0.8</v>
      </c>
      <c r="I16" s="35">
        <v>0</v>
      </c>
      <c r="J16" s="35">
        <f>17833486.96/48801751.87</f>
        <v>0.36542718809573754</v>
      </c>
      <c r="K16" s="35">
        <v>0</v>
      </c>
      <c r="L16" s="35">
        <f>370921215/357051688</f>
        <v>1.0388445915987379</v>
      </c>
      <c r="M16" s="35">
        <f>(17833486.96+370921215)/(48801751.87+357051688)</f>
        <v>0.95786967355635333</v>
      </c>
      <c r="N16" s="38"/>
      <c r="O16" s="5"/>
    </row>
    <row r="17" spans="1:15" s="6" customFormat="1" ht="48" x14ac:dyDescent="0.25">
      <c r="A17" s="5"/>
      <c r="B17" s="39"/>
      <c r="C17" s="36">
        <v>1.6</v>
      </c>
      <c r="D17" s="37" t="s">
        <v>44</v>
      </c>
      <c r="E17" s="37" t="s">
        <v>43</v>
      </c>
      <c r="F17" s="37" t="s">
        <v>45</v>
      </c>
      <c r="G17" s="34" t="s">
        <v>27</v>
      </c>
      <c r="H17" s="35">
        <v>0.75</v>
      </c>
      <c r="I17" s="35">
        <v>0</v>
      </c>
      <c r="J17" s="35">
        <f>57/156</f>
        <v>0.36538461538461536</v>
      </c>
      <c r="K17" s="35">
        <v>0</v>
      </c>
      <c r="L17" s="35">
        <f>135/111</f>
        <v>1.2162162162162162</v>
      </c>
      <c r="M17" s="35">
        <f>192/267</f>
        <v>0.7191011235955056</v>
      </c>
      <c r="N17" s="38"/>
      <c r="O17" s="5"/>
    </row>
    <row r="18" spans="1:15" s="6" customFormat="1" ht="60" x14ac:dyDescent="0.25">
      <c r="A18" s="5"/>
      <c r="B18" s="39"/>
      <c r="C18" s="36">
        <v>2.4</v>
      </c>
      <c r="D18" s="37" t="s">
        <v>46</v>
      </c>
      <c r="E18" s="37" t="s">
        <v>47</v>
      </c>
      <c r="F18" s="37" t="s">
        <v>48</v>
      </c>
      <c r="G18" s="34" t="s">
        <v>35</v>
      </c>
      <c r="H18" s="40">
        <v>21</v>
      </c>
      <c r="I18" s="41">
        <f>435/29</f>
        <v>15</v>
      </c>
      <c r="J18" s="41">
        <f>342/33</f>
        <v>10.363636363636363</v>
      </c>
      <c r="K18" s="41">
        <f>189/29</f>
        <v>6.5172413793103452</v>
      </c>
      <c r="L18" s="41">
        <f>538/54</f>
        <v>9.9629629629629637</v>
      </c>
      <c r="M18" s="41">
        <f>1504/145</f>
        <v>10.372413793103448</v>
      </c>
      <c r="N18" s="38"/>
      <c r="O18" s="5"/>
    </row>
    <row r="19" spans="1:15" s="6" customFormat="1" x14ac:dyDescent="0.25">
      <c r="A19" s="5"/>
      <c r="B19" s="22"/>
      <c r="C19" s="23"/>
      <c r="D19" s="24"/>
      <c r="E19" s="24"/>
      <c r="F19" s="24"/>
      <c r="G19" s="29"/>
      <c r="H19" s="29"/>
      <c r="I19" s="24"/>
      <c r="J19" s="24"/>
      <c r="K19" s="24"/>
      <c r="L19" s="24"/>
      <c r="M19" s="24"/>
      <c r="N19" s="24"/>
      <c r="O19" s="5"/>
    </row>
    <row r="20" spans="1:15" s="6" customFormat="1" x14ac:dyDescent="0.25">
      <c r="A20" s="5"/>
      <c r="B20" s="22"/>
      <c r="C20" s="23"/>
      <c r="D20" s="24"/>
      <c r="E20" s="24"/>
      <c r="F20" s="24"/>
      <c r="G20" s="29"/>
      <c r="H20" s="29"/>
      <c r="I20" s="24"/>
      <c r="J20" s="24"/>
      <c r="K20" s="24"/>
      <c r="L20" s="24"/>
      <c r="M20" s="24"/>
      <c r="N20" s="24"/>
      <c r="O20" s="5"/>
    </row>
    <row r="21" spans="1:15" s="6" customFormat="1" x14ac:dyDescent="0.25">
      <c r="A21" s="5"/>
      <c r="B21" s="22"/>
      <c r="C21" s="23"/>
      <c r="D21" s="24"/>
      <c r="E21" s="24"/>
      <c r="F21" s="24"/>
      <c r="G21" s="29"/>
      <c r="H21" s="29"/>
      <c r="I21" s="24"/>
      <c r="J21" s="24"/>
      <c r="K21" s="24"/>
      <c r="L21" s="24"/>
      <c r="M21" s="24"/>
      <c r="N21" s="24"/>
      <c r="O21" s="5"/>
    </row>
    <row r="22" spans="1:15" s="8" customFormat="1" x14ac:dyDescent="0.25">
      <c r="A22" s="7"/>
      <c r="B22" s="45"/>
      <c r="C22" s="45"/>
      <c r="D22" s="21"/>
      <c r="E22" s="21"/>
      <c r="F22" s="21"/>
      <c r="G22" s="30"/>
      <c r="H22" s="30"/>
      <c r="I22" s="21"/>
      <c r="J22" s="21"/>
      <c r="K22" s="21"/>
      <c r="L22" s="42"/>
      <c r="M22" s="21"/>
      <c r="N22" s="21"/>
      <c r="O22" s="7"/>
    </row>
    <row r="23" spans="1:15" s="6" customFormat="1" x14ac:dyDescent="0.25">
      <c r="A23" s="5"/>
      <c r="B23" s="22"/>
      <c r="C23" s="23"/>
      <c r="D23" s="24"/>
      <c r="E23" s="24"/>
      <c r="F23" s="24"/>
      <c r="G23" s="29"/>
      <c r="H23" s="29"/>
      <c r="I23" s="24"/>
      <c r="J23" s="24"/>
      <c r="K23" s="24"/>
      <c r="L23" s="43"/>
      <c r="M23" s="24"/>
      <c r="N23" s="24"/>
      <c r="O23" s="5"/>
    </row>
    <row r="24" spans="1:15" s="6" customFormat="1" x14ac:dyDescent="0.25">
      <c r="A24" s="5"/>
      <c r="B24" s="22"/>
      <c r="C24" s="23"/>
      <c r="D24" s="24"/>
      <c r="E24" s="24"/>
      <c r="F24" s="24"/>
      <c r="G24" s="29"/>
      <c r="H24" s="29"/>
      <c r="I24" s="24"/>
      <c r="J24" s="24"/>
      <c r="K24" s="24"/>
      <c r="L24" s="24"/>
      <c r="M24" s="24"/>
      <c r="N24" s="24"/>
      <c r="O24" s="5"/>
    </row>
    <row r="25" spans="1:15" s="6" customFormat="1" x14ac:dyDescent="0.25">
      <c r="A25" s="5"/>
      <c r="B25" s="22"/>
      <c r="C25" s="23"/>
      <c r="D25" s="24"/>
      <c r="E25" s="24"/>
      <c r="F25" s="24"/>
      <c r="G25" s="29"/>
      <c r="H25" s="29"/>
      <c r="I25" s="24"/>
      <c r="J25" s="24"/>
      <c r="K25" s="24"/>
      <c r="L25" s="24"/>
      <c r="M25" s="24"/>
      <c r="N25" s="24"/>
      <c r="O25" s="5"/>
    </row>
    <row r="26" spans="1:15" s="6" customFormat="1" x14ac:dyDescent="0.25">
      <c r="A26" s="5"/>
      <c r="B26" s="22"/>
      <c r="C26" s="23"/>
      <c r="D26" s="24"/>
      <c r="E26" s="24"/>
      <c r="F26" s="24"/>
      <c r="G26" s="29"/>
      <c r="H26" s="29"/>
      <c r="I26" s="24"/>
      <c r="J26" s="24"/>
      <c r="K26" s="24"/>
      <c r="L26" s="24"/>
      <c r="M26" s="24"/>
      <c r="N26" s="24"/>
      <c r="O26" s="5"/>
    </row>
    <row r="27" spans="1:15" s="6" customFormat="1" x14ac:dyDescent="0.25">
      <c r="A27" s="5"/>
      <c r="B27" s="22"/>
      <c r="C27" s="23"/>
      <c r="D27" s="24"/>
      <c r="E27" s="24"/>
      <c r="F27" s="24"/>
      <c r="G27" s="29"/>
      <c r="H27" s="29"/>
      <c r="I27" s="24"/>
      <c r="J27" s="24"/>
      <c r="K27" s="24"/>
      <c r="L27" s="24"/>
      <c r="M27" s="24"/>
      <c r="N27" s="24"/>
      <c r="O27" s="5"/>
    </row>
    <row r="28" spans="1:15" s="6" customFormat="1" x14ac:dyDescent="0.25">
      <c r="A28" s="5"/>
      <c r="B28" s="22"/>
      <c r="C28" s="23"/>
      <c r="D28" s="24"/>
      <c r="E28" s="24"/>
      <c r="F28" s="24"/>
      <c r="G28" s="29"/>
      <c r="H28" s="29"/>
      <c r="I28" s="24"/>
      <c r="J28" s="24"/>
      <c r="K28" s="24"/>
      <c r="L28" s="24"/>
      <c r="M28" s="24"/>
      <c r="N28" s="24"/>
      <c r="O28" s="5"/>
    </row>
    <row r="29" spans="1:15" s="6" customFormat="1" x14ac:dyDescent="0.25">
      <c r="A29" s="5"/>
      <c r="B29" s="22"/>
      <c r="C29" s="23"/>
      <c r="D29" s="24"/>
      <c r="E29" s="24"/>
      <c r="F29" s="24"/>
      <c r="G29" s="29"/>
      <c r="H29" s="29"/>
      <c r="I29" s="24"/>
      <c r="J29" s="24"/>
      <c r="K29" s="24"/>
      <c r="L29" s="24"/>
      <c r="M29" s="24"/>
      <c r="N29" s="24"/>
      <c r="O29" s="5"/>
    </row>
    <row r="30" spans="1:15" s="8" customFormat="1" x14ac:dyDescent="0.25">
      <c r="A30" s="7"/>
      <c r="B30" s="45"/>
      <c r="C30" s="45"/>
      <c r="D30" s="21"/>
      <c r="E30" s="21"/>
      <c r="F30" s="21"/>
      <c r="G30" s="30"/>
      <c r="H30" s="30"/>
      <c r="I30" s="21"/>
      <c r="J30" s="21"/>
      <c r="K30" s="21"/>
      <c r="L30" s="21"/>
      <c r="M30" s="21"/>
      <c r="N30" s="21"/>
      <c r="O30" s="7"/>
    </row>
    <row r="31" spans="1:15" s="6" customFormat="1" x14ac:dyDescent="0.25">
      <c r="A31" s="5"/>
      <c r="B31" s="22"/>
      <c r="C31" s="23"/>
      <c r="D31" s="24"/>
      <c r="E31" s="24"/>
      <c r="F31" s="24"/>
      <c r="G31" s="29"/>
      <c r="H31" s="29"/>
      <c r="I31" s="24"/>
      <c r="J31" s="24"/>
      <c r="K31" s="24"/>
      <c r="L31" s="24"/>
      <c r="M31" s="24"/>
      <c r="N31" s="24"/>
      <c r="O31" s="5"/>
    </row>
    <row r="32" spans="1:15" s="6" customFormat="1" x14ac:dyDescent="0.25">
      <c r="A32" s="5"/>
      <c r="B32" s="22"/>
      <c r="C32" s="23"/>
      <c r="D32" s="24"/>
      <c r="E32" s="24"/>
      <c r="F32" s="24"/>
      <c r="G32" s="29"/>
      <c r="H32" s="29"/>
      <c r="I32" s="24"/>
      <c r="J32" s="24"/>
      <c r="K32" s="24"/>
      <c r="L32" s="24"/>
      <c r="M32" s="24"/>
      <c r="N32" s="24"/>
      <c r="O32" s="5"/>
    </row>
    <row r="33" spans="1:15" s="6" customFormat="1" x14ac:dyDescent="0.25">
      <c r="A33" s="5"/>
      <c r="B33" s="22"/>
      <c r="C33" s="23"/>
      <c r="D33" s="24"/>
      <c r="E33" s="24"/>
      <c r="F33" s="24"/>
      <c r="G33" s="29"/>
      <c r="H33" s="29"/>
      <c r="I33" s="24"/>
      <c r="J33" s="24"/>
      <c r="K33" s="24"/>
      <c r="L33" s="24"/>
      <c r="M33" s="24"/>
      <c r="N33" s="24"/>
      <c r="O33" s="5"/>
    </row>
    <row r="34" spans="1:15" s="6" customFormat="1" x14ac:dyDescent="0.25">
      <c r="A34" s="5"/>
      <c r="B34" s="22"/>
      <c r="C34" s="23"/>
      <c r="D34" s="24"/>
      <c r="E34" s="24"/>
      <c r="F34" s="24"/>
      <c r="G34" s="29"/>
      <c r="H34" s="29"/>
      <c r="I34" s="24"/>
      <c r="J34" s="24"/>
      <c r="K34" s="24"/>
      <c r="L34" s="24"/>
      <c r="M34" s="24"/>
      <c r="N34" s="24"/>
      <c r="O34" s="5"/>
    </row>
    <row r="35" spans="1:15" s="6" customFormat="1" x14ac:dyDescent="0.25">
      <c r="A35" s="5"/>
      <c r="B35" s="22"/>
      <c r="C35" s="23"/>
      <c r="D35" s="24"/>
      <c r="E35" s="24"/>
      <c r="F35" s="24"/>
      <c r="G35" s="29"/>
      <c r="H35" s="29"/>
      <c r="I35" s="24"/>
      <c r="J35" s="24"/>
      <c r="K35" s="24"/>
      <c r="L35" s="24"/>
      <c r="M35" s="24"/>
      <c r="N35" s="24"/>
      <c r="O35" s="5"/>
    </row>
    <row r="36" spans="1:15" s="6" customFormat="1" x14ac:dyDescent="0.25">
      <c r="A36" s="5"/>
      <c r="B36" s="22"/>
      <c r="C36" s="23"/>
      <c r="D36" s="24"/>
      <c r="E36" s="24"/>
      <c r="F36" s="24"/>
      <c r="G36" s="29"/>
      <c r="H36" s="29"/>
      <c r="I36" s="24"/>
      <c r="J36" s="24"/>
      <c r="K36" s="24"/>
      <c r="L36" s="24"/>
      <c r="M36" s="24"/>
      <c r="N36" s="24"/>
      <c r="O36" s="5"/>
    </row>
    <row r="37" spans="1:15" s="6" customFormat="1" x14ac:dyDescent="0.25">
      <c r="A37" s="5"/>
      <c r="B37" s="22"/>
      <c r="C37" s="23"/>
      <c r="D37" s="24"/>
      <c r="E37" s="24"/>
      <c r="F37" s="24"/>
      <c r="G37" s="29"/>
      <c r="H37" s="29"/>
      <c r="I37" s="24"/>
      <c r="J37" s="24"/>
      <c r="K37" s="24"/>
      <c r="L37" s="24"/>
      <c r="M37" s="24"/>
      <c r="N37" s="24"/>
      <c r="O37" s="5"/>
    </row>
    <row r="38" spans="1:15" s="6" customFormat="1" x14ac:dyDescent="0.25">
      <c r="A38" s="5"/>
      <c r="B38" s="22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5"/>
    </row>
    <row r="39" spans="1:15" s="6" customFormat="1" x14ac:dyDescent="0.25">
      <c r="A39" s="5"/>
      <c r="B39" s="22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5"/>
    </row>
    <row r="40" spans="1:15" s="8" customFormat="1" x14ac:dyDescent="0.25">
      <c r="A40" s="7"/>
      <c r="B40" s="45"/>
      <c r="C40" s="4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7"/>
    </row>
    <row r="41" spans="1:15" s="6" customFormat="1" x14ac:dyDescent="0.25">
      <c r="A41" s="5"/>
      <c r="B41" s="22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5"/>
    </row>
    <row r="42" spans="1:15" s="6" customFormat="1" x14ac:dyDescent="0.25">
      <c r="A42" s="5"/>
      <c r="B42" s="22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5"/>
    </row>
    <row r="43" spans="1:15" s="6" customFormat="1" x14ac:dyDescent="0.25">
      <c r="A43" s="5"/>
      <c r="B43" s="22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5"/>
    </row>
    <row r="44" spans="1:15" s="6" customFormat="1" x14ac:dyDescent="0.25">
      <c r="A44" s="5"/>
      <c r="B44" s="22"/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5"/>
    </row>
    <row r="45" spans="1:15" s="8" customFormat="1" x14ac:dyDescent="0.25">
      <c r="A45" s="7"/>
      <c r="B45" s="25"/>
      <c r="C45" s="26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7"/>
    </row>
    <row r="46" spans="1:15" x14ac:dyDescent="0.2">
      <c r="B46" s="46"/>
      <c r="C46" s="46"/>
      <c r="D46" s="46"/>
      <c r="E46" s="46"/>
      <c r="F46" s="46"/>
      <c r="G46" s="17"/>
      <c r="H46" s="17"/>
      <c r="I46" s="17"/>
      <c r="J46" s="17"/>
      <c r="K46" s="17"/>
      <c r="L46" s="17"/>
      <c r="M46" s="17"/>
    </row>
    <row r="47" spans="1:15" ht="52.5" hidden="1" customHeight="1" x14ac:dyDescent="0.2">
      <c r="B47" s="47" t="s">
        <v>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</row>
    <row r="48" spans="1:15" x14ac:dyDescent="0.2">
      <c r="A48" s="13"/>
      <c r="B48" s="14"/>
      <c r="C48" s="15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0"/>
    </row>
    <row r="49" spans="1:16" x14ac:dyDescent="0.2">
      <c r="A49" s="13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5"/>
      <c r="M49" s="15"/>
    </row>
    <row r="50" spans="1:16" s="1" customFormat="1" ht="14.1" customHeight="1" x14ac:dyDescent="0.2">
      <c r="A50" s="13"/>
      <c r="B50" s="13"/>
      <c r="C50" s="3"/>
      <c r="D50" s="13"/>
      <c r="E50" s="13"/>
      <c r="F50" s="4"/>
      <c r="G50" s="13"/>
      <c r="H50" s="13"/>
      <c r="I50" s="13"/>
      <c r="J50" s="13"/>
      <c r="K50" s="13"/>
      <c r="L50" s="13"/>
      <c r="M50" s="13"/>
      <c r="P50" s="11"/>
    </row>
    <row r="51" spans="1:16" s="1" customFormat="1" ht="14.1" customHeight="1" x14ac:dyDescent="0.2">
      <c r="A51" s="13"/>
      <c r="B51" s="13"/>
      <c r="C51" s="12"/>
      <c r="D51" s="13"/>
      <c r="E51" s="13"/>
      <c r="F51" s="18"/>
      <c r="G51" s="18"/>
      <c r="H51" s="18"/>
      <c r="I51" s="18"/>
      <c r="J51" s="18"/>
      <c r="K51" s="18"/>
      <c r="L51" s="18"/>
      <c r="M51" s="18"/>
      <c r="P51" s="11"/>
    </row>
    <row r="52" spans="1:16" x14ac:dyDescent="0.2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6" x14ac:dyDescent="0.2">
      <c r="A53" s="13"/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</row>
  </sheetData>
  <sheetProtection selectLockedCells="1"/>
  <mergeCells count="12">
    <mergeCell ref="B2:N2"/>
    <mergeCell ref="B4:N4"/>
    <mergeCell ref="B5:N5"/>
    <mergeCell ref="B6:N6"/>
    <mergeCell ref="C7:N7"/>
    <mergeCell ref="A3:O3"/>
    <mergeCell ref="B40:C40"/>
    <mergeCell ref="B46:F46"/>
    <mergeCell ref="B47:N47"/>
    <mergeCell ref="D9:F9"/>
    <mergeCell ref="B22:C22"/>
    <mergeCell ref="B30:C30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5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Parra Garrido, Leslie Andrea</dc:creator>
  <cp:lastModifiedBy>aramos</cp:lastModifiedBy>
  <cp:lastPrinted>2018-02-12T23:15:44Z</cp:lastPrinted>
  <dcterms:created xsi:type="dcterms:W3CDTF">2017-12-21T15:10:09Z</dcterms:created>
  <dcterms:modified xsi:type="dcterms:W3CDTF">2018-02-21T15:05:36Z</dcterms:modified>
</cp:coreProperties>
</file>