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/>
  <c r="Q43" i="1" s="1"/>
  <c r="R32" i="1"/>
  <c r="R31" i="1" s="1"/>
  <c r="R43" i="1" s="1"/>
  <c r="Q32" i="1"/>
  <c r="Q31" i="1"/>
  <c r="I30" i="1"/>
  <c r="I51" i="1" s="1"/>
  <c r="Q46" i="1" s="1"/>
  <c r="R22" i="1"/>
  <c r="Q22" i="1"/>
  <c r="I17" i="1"/>
  <c r="R17" i="1"/>
  <c r="R26" i="1" s="1"/>
  <c r="Q17" i="1"/>
  <c r="Q26" i="1"/>
  <c r="J17" i="1"/>
  <c r="J51" i="1" s="1"/>
  <c r="R46" i="1" l="1"/>
  <c r="R51" i="1" s="1"/>
  <c r="Q50" i="1" s="1"/>
  <c r="Q51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<sst xmlns="http://schemas.openxmlformats.org/spreadsheetml/2006/main" count="69" uniqueCount="60">
  <si>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</si>
  <si>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</si>
  <si>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</si>
  <si>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</si>
  <si>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</si>
  <si>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</si>
  <si>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</si>
  <si>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</si>
  <si>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</si>
  <si>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</si>
  <si>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</si>
  <si>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</si>
  <si>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</si>
  <si>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</si>
  <si>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</si>
  <si>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</si>
  <si>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</si>
  <si>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</si>
  <si>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</si>
  <si>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</si>
  <si>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</si>
  <si>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</si>
  <si>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</si>
  <si>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</si>
  <si>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</si>
  <si>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</si>
  <si>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</si>
  <si>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</si>
  <si>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</si>
  <si>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</si>
  <si>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</si>
  <si>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</si>
  <si>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</si>
  <si>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</si>
  <si>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</si>
  <si>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</si>
  <si>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</si>
  <si>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</si>
  <si>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</si>
  <si>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</si>
  <si>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</si>
  <si>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</si>
  <si>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</si>
  <si>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</si>
  <si>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</si>
  <si>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</si>
  <si>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</si>
  <si>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</si>
  <si>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</si>
  <si>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</si>
  <si>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</si>
  <si>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</si>
  <si>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</si>
  <si>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</si>
  <si>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</si>
  <si>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</si>
  <si>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Titular del Área Administrativa</t>
  </si>
  <si>
    <t>Lic. Francisco Alejandro Pedraza Montes</t>
  </si>
  <si>
    <t>C.P. Ana Elena Frausto Domínguez</t>
  </si>
  <si>
    <t>Patronato de las Fiestas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</si>
</sst>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11760855.9</v>
      </c>
      <c r="J17" s="27">
        <f>SUM(J18:J28)</f>
        <v>10071592.02</v>
      </c>
      <c r="K17" s="24"/>
      <c r="L17" s="24"/>
      <c r="M17" s="66" t="s">
        <v>4</v>
      </c>
      <c r="N17" s="66"/>
      <c r="O17" s="66"/>
      <c r="P17" s="66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0</v>
      </c>
      <c r="R22" s="27">
        <f>ROUND(SUM(R23:R25),2)</f>
        <v>0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567268.9</v>
      </c>
      <c r="J24" s="62">
        <v>333328.02</v>
      </c>
      <c r="K24" s="24"/>
      <c r="L24" s="24"/>
      <c r="M24" s="21"/>
      <c r="N24" s="67" t="s">
        <v>8</v>
      </c>
      <c r="O24" s="67"/>
      <c r="P24" s="67"/>
      <c r="Q24" s="62">
        <v>0</v>
      </c>
      <c r="R24" s="62">
        <v>0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0</v>
      </c>
      <c r="R25" s="62">
        <v>0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0</v>
      </c>
      <c r="K26" s="24"/>
      <c r="L26" s="24"/>
      <c r="M26" s="66" t="s">
        <v>19</v>
      </c>
      <c r="N26" s="66"/>
      <c r="O26" s="66"/>
      <c r="P26" s="66"/>
      <c r="Q26" s="27">
        <f>ROUND(Q17-Q22,2)</f>
        <v>0</v>
      </c>
      <c r="R26" s="27">
        <f>ROUND(R17-R22,2)</f>
        <v>0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11193587</v>
      </c>
      <c r="J27" s="62">
        <v>9738264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0</v>
      </c>
      <c r="J28" s="62">
        <v>0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13293029.82</v>
      </c>
      <c r="J30" s="27">
        <f>+J31+J32+J33+J35+J36+J37+J38+J39+J40+J41+J42+J43+J45+J46+J47+J49</f>
        <v>10042693.620000001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2486962.71</v>
      </c>
      <c r="J31" s="62">
        <v>2149930.17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56574.39</v>
      </c>
      <c r="J32" s="62">
        <v>169217.09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9887971.4199999999</v>
      </c>
      <c r="J33" s="62">
        <v>7192515.6100000003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861521.3</v>
      </c>
      <c r="J35" s="62">
        <v>531030.75</v>
      </c>
      <c r="K35" s="24"/>
      <c r="L35" s="24"/>
      <c r="M35" s="31"/>
      <c r="N35" s="67" t="s">
        <v>30</v>
      </c>
      <c r="O35" s="67"/>
      <c r="P35" s="67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0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-1532173.92</v>
      </c>
      <c r="R46" s="36">
        <f>ROUND(J51+R26+R43,2)</f>
        <v>28898.400000000001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0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231112.4</v>
      </c>
      <c r="R50" s="62">
        <v>202214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-1532173.92</v>
      </c>
      <c r="J51" s="36">
        <f>J17-J30</f>
        <v>28898.39999999851</v>
      </c>
      <c r="K51" s="41"/>
      <c r="L51" s="63" t="s">
        <v>49</v>
      </c>
      <c r="M51" s="63"/>
      <c r="N51" s="63"/>
      <c r="O51" s="63"/>
      <c r="P51" s="63"/>
      <c r="Q51" s="37">
        <f>ROUND(+Q50+Q46,2)</f>
        <v>-1301061.52</v>
      </c>
      <c r="R51" s="36">
        <f>+R46+R50</f>
        <v>231112.4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2018-02-21T15:10:49Z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