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9 CEI                                           X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R43" i="1" s="1"/>
  <c r="Q32" i="1"/>
  <c r="Q31" i="1" s="1"/>
  <c r="I30" i="1"/>
  <c r="I51" i="1" s="1"/>
  <c r="R22" i="1"/>
  <c r="Q22" i="1"/>
  <c r="I17" i="1"/>
  <c r="R17" i="1"/>
  <c r="R26" i="1" s="1"/>
  <c r="Q17" i="1"/>
  <c r="Q26" i="1"/>
  <c r="J17" i="1"/>
  <c r="J51" i="1"/>
  <c r="R46" i="1" l="1"/>
  <c r="R51" i="1" s="1"/>
  <c r="Q50" i="1" s="1"/>
  <c r="Q43" i="1"/>
  <c r="Q46" i="1" s="1"/>
  <c r="Q51" i="1" l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<sst xmlns="http://schemas.openxmlformats.org/spreadsheetml/2006/main" count="69" uniqueCount="60">
  <si>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</si>
  <si>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</si>
  <si>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</si>
  <si>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</si>
  <si>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</si>
  <si>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</si>
  <si>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</si>
  <si>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</si>
  <si>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</si>
  <si>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</si>
  <si>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</si>
  <si>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</si>
  <si>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</si>
  <si>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</si>
  <si>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</si>
  <si>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</si>
  <si>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</si>
  <si>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</si>
  <si>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</si>
  <si>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</si>
  <si>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</si>
  <si>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</si>
  <si>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</si>
  <si>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</si>
  <si>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</si>
  <si>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</si>
  <si>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</si>
  <si>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</si>
  <si>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</si>
  <si>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</si>
  <si>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</si>
  <si>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</si>
  <si>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</si>
  <si>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</si>
  <si>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</si>
  <si>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</si>
  <si>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</si>
  <si>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</si>
  <si>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</si>
  <si>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</si>
  <si>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</si>
  <si>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</si>
  <si>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</si>
  <si>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</si>
  <si>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</si>
  <si>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</si>
  <si>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</si>
  <si>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</si>
  <si>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</si>
  <si>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</si>
  <si>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</si>
  <si>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</si>
  <si>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</si>
  <si>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</si>
  <si>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</si>
  <si>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Coordinador General</t>
  </si>
  <si>
    <t>Directora Administrativa</t>
  </si>
  <si>
    <t>Arq. Fernando G. González Salinas</t>
  </si>
  <si>
    <t>L.A.I. María Elsa Rodríguez Moreno</t>
  </si>
  <si>
    <t>Comisión Estatal de Infraestructura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</si>
</sst>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4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1823674621.1199999</v>
      </c>
      <c r="J17" s="27">
        <f>SUM(J18:J28)</f>
        <v>1230496270.54</v>
      </c>
      <c r="K17" s="24"/>
      <c r="L17" s="24"/>
      <c r="M17" s="66" t="s">
        <v>4</v>
      </c>
      <c r="N17" s="66"/>
      <c r="O17" s="66"/>
      <c r="P17" s="66"/>
      <c r="Q17" s="27">
        <f>ROUND(SUM(Q18:Q20),2)</f>
        <v>0</v>
      </c>
      <c r="R17" s="27">
        <f>ROUND(SUM(R18:R20),2)</f>
        <v>3000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0</v>
      </c>
      <c r="R20" s="62">
        <v>3000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8837317.2699999996</v>
      </c>
      <c r="J21" s="62">
        <v>5796894.7199999997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2737307.78</v>
      </c>
      <c r="J22" s="62">
        <v>1163835.06</v>
      </c>
      <c r="K22" s="24"/>
      <c r="L22" s="24"/>
      <c r="M22" s="31" t="s">
        <v>13</v>
      </c>
      <c r="N22" s="31"/>
      <c r="O22" s="31"/>
      <c r="P22" s="31"/>
      <c r="Q22" s="27">
        <f>ROUND(SUM(Q23:Q25),2)</f>
        <v>543215238</v>
      </c>
      <c r="R22" s="27">
        <f>ROUND(SUM(R23:R25),2)</f>
        <v>896575986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4101824.43</v>
      </c>
      <c r="J23" s="62">
        <v>5422984.9000000004</v>
      </c>
      <c r="K23" s="24"/>
      <c r="L23" s="24"/>
      <c r="M23" s="21"/>
      <c r="N23" s="29" t="s">
        <v>6</v>
      </c>
      <c r="O23" s="29"/>
      <c r="P23" s="29"/>
      <c r="Q23" s="62">
        <v>512220280</v>
      </c>
      <c r="R23" s="62">
        <v>787386364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0</v>
      </c>
      <c r="J24" s="62">
        <v>0</v>
      </c>
      <c r="K24" s="24"/>
      <c r="L24" s="24"/>
      <c r="M24" s="21"/>
      <c r="N24" s="67" t="s">
        <v>8</v>
      </c>
      <c r="O24" s="67"/>
      <c r="P24" s="67"/>
      <c r="Q24" s="62">
        <v>29795554</v>
      </c>
      <c r="R24" s="62">
        <v>108766361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1199404</v>
      </c>
      <c r="R25" s="62">
        <v>423261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0</v>
      </c>
      <c r="J26" s="62">
        <v>0</v>
      </c>
      <c r="K26" s="24"/>
      <c r="L26" s="24"/>
      <c r="M26" s="66" t="s">
        <v>19</v>
      </c>
      <c r="N26" s="66"/>
      <c r="O26" s="66"/>
      <c r="P26" s="66"/>
      <c r="Q26" s="27">
        <f>ROUND(Q17-Q22,2)</f>
        <v>-543215238</v>
      </c>
      <c r="R26" s="27">
        <f>ROUND(R17-R22,2)</f>
        <v>-896572986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1807910002.0799999</v>
      </c>
      <c r="J27" s="62">
        <v>1209519113.8599999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88169.56</v>
      </c>
      <c r="J28" s="62">
        <v>8593442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1254063377.6199999</v>
      </c>
      <c r="J30" s="27">
        <f>+J31+J32+J33+J35+J36+J37+J38+J39+J40+J41+J42+J43+J45+J46+J47+J49</f>
        <v>482059598.62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141188731.81</v>
      </c>
      <c r="J31" s="62">
        <v>115429252.5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112000000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22708029.75</v>
      </c>
      <c r="J32" s="62">
        <v>19893936.420000002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61185211.859999999</v>
      </c>
      <c r="J33" s="62">
        <v>27700446.140000001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0</v>
      </c>
      <c r="J35" s="62">
        <v>0</v>
      </c>
      <c r="K35" s="24"/>
      <c r="L35" s="24"/>
      <c r="M35" s="31"/>
      <c r="N35" s="67" t="s">
        <v>30</v>
      </c>
      <c r="O35" s="67"/>
      <c r="P35" s="67"/>
      <c r="Q35" s="62">
        <v>0</v>
      </c>
      <c r="R35" s="62">
        <v>112000000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2369718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24740848.690000001</v>
      </c>
      <c r="J39" s="62">
        <v>23718357.559999999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0</v>
      </c>
      <c r="R43" s="27">
        <f>ROUND(R31-R37,2)</f>
        <v>112000000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26396005.5</v>
      </c>
      <c r="R46" s="36">
        <f>ROUND(J51+R26+R43,2)</f>
        <v>-36136314.079999998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1001870837.51</v>
      </c>
      <c r="J49" s="62">
        <v>295317606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f>R51</f>
        <v>34457626.920000002</v>
      </c>
      <c r="R50" s="62">
        <v>70593941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569611243.5</v>
      </c>
      <c r="J51" s="36">
        <f>J17-J30</f>
        <v>748436671.91999996</v>
      </c>
      <c r="K51" s="41"/>
      <c r="L51" s="63" t="s">
        <v>49</v>
      </c>
      <c r="M51" s="63"/>
      <c r="N51" s="63"/>
      <c r="O51" s="63"/>
      <c r="P51" s="63"/>
      <c r="Q51" s="37">
        <f>ROUND(+Q50+Q46,2)</f>
        <v>60853632.420000002</v>
      </c>
      <c r="R51" s="36">
        <f>+R46+R50</f>
        <v>34457626.920000002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2017-12-14T16:44:24Z</dcterms:created>
  <dcterms:modified xsi:type="dcterms:W3CDTF">2018-02-21T14:56:58Z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